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ttps://rmhumanservices-my.sharepoint.com/personal/lhausman_rmhumanservices_org/Documents/Templates/STSLS/"/>
    </mc:Choice>
  </mc:AlternateContent>
  <xr:revisionPtr revIDLastSave="216" documentId="13_ncr:1_{F09E6101-3F05-4656-897C-D11B9D8A31FA}" xr6:coauthVersionLast="47" xr6:coauthVersionMax="47" xr10:uidLastSave="{37DB40C4-5638-44C2-BA59-579F06BE817D}"/>
  <workbookProtection workbookAlgorithmName="SHA-512" workbookHashValue="lnyV1dUxKafo4mhH85Kv2OKSj7civUkCnqpr80/GoB8SsKRgZqxidiqMFGw0DWGJZrqOtBkotMOUYFAN9Tg1AA==" workbookSaltValue="cl/fqibk4ID+fCTwVYTjew==" workbookSpinCount="100000" lockStructure="1"/>
  <bookViews>
    <workbookView xWindow="2970" yWindow="1335" windowWidth="22125" windowHeight="13395" xr2:uid="{00000000-000D-0000-FFFF-FFFF00000000}"/>
  </bookViews>
  <sheets>
    <sheet name="Invoice" sheetId="2" r:id="rId1"/>
    <sheet name="Optimax Rates" sheetId="8" state="hidden" r:id="rId2"/>
    <sheet name="For Provider Use Only" sheetId="7" r:id="rId3"/>
    <sheet name="Drop Downs" sheetId="4" state="hidden" r:id="rId4"/>
    <sheet name="Service Definitions" sheetId="9" r:id="rId5"/>
    <sheet name="Additional Resources" sheetId="10" r:id="rId6"/>
  </sheets>
  <definedNames>
    <definedName name="_xlnm.Print_Area" localSheetId="0">Invoice!$A$1:$J$79</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7" i="8" l="1"/>
  <c r="D126" i="8"/>
  <c r="D125" i="8"/>
  <c r="D124" i="8"/>
  <c r="D123" i="8"/>
  <c r="D122" i="8"/>
  <c r="D121" i="8"/>
  <c r="D120" i="8"/>
  <c r="D119" i="8"/>
  <c r="D118" i="8"/>
  <c r="D117" i="8"/>
  <c r="D116" i="8"/>
  <c r="D115" i="8"/>
  <c r="D114" i="8"/>
  <c r="D113" i="8"/>
  <c r="D112" i="8"/>
  <c r="D111" i="8"/>
  <c r="D110" i="8"/>
  <c r="D109" i="8"/>
  <c r="D108" i="8"/>
  <c r="D107" i="8"/>
  <c r="D106" i="8"/>
  <c r="D105" i="8"/>
  <c r="D104" i="8"/>
  <c r="D100" i="8"/>
  <c r="D99" i="8"/>
  <c r="D98" i="8"/>
  <c r="D97" i="8"/>
  <c r="D96" i="8"/>
  <c r="D95" i="8"/>
  <c r="D94" i="8"/>
  <c r="D93" i="8"/>
  <c r="D92" i="8"/>
  <c r="D91" i="8"/>
  <c r="D90" i="8"/>
  <c r="D89" i="8"/>
  <c r="C88" i="8"/>
  <c r="D88" i="8"/>
  <c r="C87" i="8"/>
  <c r="D87" i="8"/>
  <c r="C86" i="8"/>
  <c r="D86" i="8"/>
  <c r="C85" i="8"/>
  <c r="D85" i="8"/>
  <c r="C84" i="8"/>
  <c r="D84" i="8"/>
  <c r="C83" i="8"/>
  <c r="D83" i="8"/>
  <c r="C82" i="8"/>
  <c r="D82" i="8"/>
  <c r="C81" i="8"/>
  <c r="D81" i="8"/>
  <c r="C80" i="8"/>
  <c r="D80" i="8"/>
  <c r="C79" i="8"/>
  <c r="D79" i="8"/>
  <c r="C78" i="8"/>
  <c r="D78" i="8"/>
  <c r="C77" i="8"/>
  <c r="D77" i="8"/>
  <c r="C76" i="8"/>
  <c r="D76" i="8"/>
  <c r="C75" i="8"/>
  <c r="D75" i="8"/>
  <c r="C74" i="8"/>
  <c r="D74" i="8"/>
  <c r="C73" i="8"/>
  <c r="D73" i="8"/>
  <c r="C72" i="8"/>
  <c r="D72" i="8"/>
  <c r="C71" i="8"/>
  <c r="D71" i="8"/>
  <c r="C70" i="8"/>
  <c r="D70" i="8"/>
  <c r="C69" i="8"/>
  <c r="D69" i="8"/>
  <c r="C68" i="8"/>
  <c r="D68" i="8"/>
  <c r="D67" i="8"/>
  <c r="C67" i="8"/>
  <c r="C66" i="8"/>
  <c r="D66" i="8"/>
  <c r="C65" i="8"/>
  <c r="D65" i="8"/>
  <c r="D64" i="8"/>
  <c r="D63" i="8"/>
  <c r="D62" i="8"/>
  <c r="D61" i="8"/>
  <c r="D60" i="8"/>
  <c r="D59" i="8"/>
  <c r="D58" i="8"/>
  <c r="D57" i="8"/>
  <c r="D56" i="8"/>
  <c r="D55" i="8"/>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2" i="8"/>
  <c r="D11" i="8"/>
  <c r="D10" i="8"/>
  <c r="D9" i="8"/>
  <c r="D8" i="8"/>
  <c r="D7" i="8"/>
  <c r="D6" i="8"/>
  <c r="D5" i="8"/>
  <c r="D4" i="8"/>
  <c r="D3" i="8"/>
  <c r="D2" i="8"/>
  <c r="G72" i="2"/>
  <c r="J8" i="2"/>
  <c r="K8" i="2"/>
  <c r="J9" i="2"/>
  <c r="K9" i="2"/>
  <c r="J10" i="2"/>
  <c r="K10" i="2"/>
  <c r="J11" i="2"/>
  <c r="K11" i="2"/>
  <c r="J12" i="2"/>
  <c r="K12" i="2"/>
  <c r="J13" i="2"/>
  <c r="K13" i="2"/>
  <c r="J14" i="2"/>
  <c r="K14" i="2"/>
  <c r="J15" i="2"/>
  <c r="K15" i="2"/>
  <c r="H15" i="2"/>
  <c r="I15" i="2"/>
  <c r="J16" i="2"/>
  <c r="K16" i="2"/>
  <c r="H16" i="2"/>
  <c r="I16" i="2"/>
  <c r="J17" i="2"/>
  <c r="K17" i="2"/>
  <c r="H17" i="2"/>
  <c r="I17" i="2"/>
  <c r="J18" i="2"/>
  <c r="K18" i="2"/>
  <c r="H18" i="2"/>
  <c r="I18" i="2"/>
  <c r="J19" i="2"/>
  <c r="K19" i="2"/>
  <c r="H19" i="2"/>
  <c r="I19" i="2"/>
  <c r="J20" i="2"/>
  <c r="K20" i="2"/>
  <c r="H20" i="2"/>
  <c r="I20" i="2"/>
  <c r="J21" i="2"/>
  <c r="K21" i="2"/>
  <c r="H21" i="2"/>
  <c r="I21" i="2"/>
  <c r="J22" i="2"/>
  <c r="K22" i="2"/>
  <c r="H22" i="2"/>
  <c r="I22" i="2"/>
  <c r="J23" i="2"/>
  <c r="K23" i="2"/>
  <c r="H23" i="2"/>
  <c r="I23" i="2"/>
  <c r="J24" i="2"/>
  <c r="K24" i="2"/>
  <c r="H24" i="2"/>
  <c r="I24" i="2"/>
  <c r="J25" i="2"/>
  <c r="K25" i="2"/>
  <c r="H25" i="2"/>
  <c r="I25" i="2"/>
  <c r="J26" i="2"/>
  <c r="K26" i="2"/>
  <c r="H26" i="2"/>
  <c r="I26" i="2"/>
  <c r="J27" i="2"/>
  <c r="K27" i="2"/>
  <c r="H27" i="2"/>
  <c r="I27" i="2"/>
  <c r="J28" i="2"/>
  <c r="K28" i="2"/>
  <c r="H28" i="2"/>
  <c r="I28" i="2"/>
  <c r="J29" i="2"/>
  <c r="K29" i="2"/>
  <c r="H29" i="2"/>
  <c r="I29" i="2"/>
  <c r="J30" i="2"/>
  <c r="K30" i="2"/>
  <c r="H30" i="2"/>
  <c r="I30" i="2"/>
  <c r="J31" i="2"/>
  <c r="K31" i="2"/>
  <c r="H31" i="2"/>
  <c r="I31" i="2"/>
  <c r="J32" i="2"/>
  <c r="K32" i="2"/>
  <c r="H32" i="2"/>
  <c r="I32" i="2"/>
  <c r="J33" i="2"/>
  <c r="K33" i="2"/>
  <c r="H33" i="2"/>
  <c r="I33" i="2"/>
  <c r="J34" i="2"/>
  <c r="K34" i="2"/>
  <c r="H34" i="2"/>
  <c r="I34" i="2"/>
  <c r="J35" i="2"/>
  <c r="K35" i="2"/>
  <c r="H35" i="2"/>
  <c r="I35" i="2"/>
  <c r="J36" i="2"/>
  <c r="K36" i="2"/>
  <c r="H36" i="2"/>
  <c r="I36" i="2"/>
  <c r="J37" i="2"/>
  <c r="K37" i="2"/>
  <c r="H37" i="2"/>
  <c r="I37" i="2"/>
  <c r="J38" i="2"/>
  <c r="K38" i="2"/>
  <c r="H38" i="2"/>
  <c r="I38" i="2"/>
  <c r="J39" i="2"/>
  <c r="K39" i="2"/>
  <c r="H39" i="2"/>
  <c r="I39" i="2"/>
  <c r="J40" i="2"/>
  <c r="K40" i="2"/>
  <c r="H40" i="2"/>
  <c r="I40" i="2"/>
  <c r="J41" i="2"/>
  <c r="K41" i="2"/>
  <c r="H41" i="2"/>
  <c r="I41" i="2"/>
  <c r="J42" i="2"/>
  <c r="K42" i="2"/>
  <c r="H42" i="2"/>
  <c r="I42" i="2"/>
  <c r="J43" i="2"/>
  <c r="K43" i="2"/>
  <c r="H43" i="2"/>
  <c r="I43" i="2"/>
  <c r="J44" i="2"/>
  <c r="K44" i="2"/>
  <c r="H44" i="2"/>
  <c r="I44" i="2"/>
  <c r="J45" i="2"/>
  <c r="K45" i="2"/>
  <c r="H45" i="2"/>
  <c r="I45" i="2"/>
  <c r="J46" i="2"/>
  <c r="K46" i="2"/>
  <c r="H46" i="2"/>
  <c r="I46" i="2"/>
  <c r="J47" i="2"/>
  <c r="K47" i="2"/>
  <c r="H47" i="2"/>
  <c r="I47" i="2"/>
  <c r="J48" i="2"/>
  <c r="K48" i="2"/>
  <c r="H48" i="2"/>
  <c r="I48" i="2"/>
  <c r="J49" i="2"/>
  <c r="K49" i="2"/>
  <c r="H49" i="2"/>
  <c r="I49" i="2"/>
  <c r="J50" i="2"/>
  <c r="K50" i="2"/>
  <c r="H50" i="2"/>
  <c r="I50" i="2"/>
  <c r="J51" i="2"/>
  <c r="K51" i="2"/>
  <c r="H51" i="2"/>
  <c r="I51" i="2"/>
  <c r="J52" i="2"/>
  <c r="K52" i="2"/>
  <c r="H52" i="2"/>
  <c r="I52" i="2"/>
  <c r="J53" i="2"/>
  <c r="K53" i="2"/>
  <c r="H53" i="2"/>
  <c r="I53" i="2"/>
  <c r="J54" i="2"/>
  <c r="K54" i="2"/>
  <c r="H54" i="2"/>
  <c r="I54" i="2"/>
  <c r="J55" i="2"/>
  <c r="K55" i="2"/>
  <c r="H55" i="2"/>
  <c r="I55" i="2"/>
  <c r="J56" i="2"/>
  <c r="K56" i="2"/>
  <c r="H56" i="2"/>
  <c r="I56" i="2"/>
  <c r="J57" i="2"/>
  <c r="K57" i="2"/>
  <c r="H57" i="2"/>
  <c r="I57" i="2"/>
  <c r="J58" i="2"/>
  <c r="K58" i="2"/>
  <c r="H58" i="2"/>
  <c r="I58" i="2"/>
  <c r="J59" i="2"/>
  <c r="K59" i="2"/>
  <c r="H59" i="2"/>
  <c r="I59" i="2"/>
  <c r="J60" i="2"/>
  <c r="K60" i="2"/>
  <c r="H60" i="2"/>
  <c r="I60" i="2"/>
  <c r="J61" i="2"/>
  <c r="K61" i="2"/>
  <c r="H61" i="2"/>
  <c r="I61" i="2"/>
  <c r="J62" i="2"/>
  <c r="K62" i="2"/>
  <c r="H62" i="2"/>
  <c r="I62" i="2"/>
  <c r="J63" i="2"/>
  <c r="K63" i="2"/>
  <c r="H63" i="2"/>
  <c r="I63" i="2"/>
  <c r="J64" i="2"/>
  <c r="K64" i="2"/>
  <c r="H64" i="2"/>
  <c r="I64" i="2"/>
  <c r="J65" i="2"/>
  <c r="K65" i="2"/>
  <c r="H65" i="2"/>
  <c r="I65" i="2"/>
  <c r="J66" i="2"/>
  <c r="K66" i="2"/>
  <c r="H66" i="2"/>
  <c r="I66" i="2"/>
  <c r="J67" i="2"/>
  <c r="K67" i="2"/>
  <c r="H67" i="2"/>
  <c r="I67" i="2"/>
  <c r="J68" i="2"/>
  <c r="K68" i="2"/>
  <c r="H68" i="2"/>
  <c r="I68" i="2"/>
  <c r="J69" i="2"/>
  <c r="K69" i="2"/>
  <c r="H69" i="2"/>
  <c r="I69" i="2"/>
  <c r="J70" i="2"/>
  <c r="K70" i="2"/>
  <c r="H70" i="2"/>
  <c r="I70" i="2"/>
  <c r="J71" i="2"/>
  <c r="K71" i="2"/>
  <c r="H71" i="2"/>
  <c r="I71" i="2"/>
  <c r="H14" i="2"/>
  <c r="H12" i="2"/>
  <c r="H10" i="2"/>
  <c r="H8" i="2"/>
  <c r="H13" i="2"/>
  <c r="H11" i="2"/>
  <c r="H9" i="2"/>
  <c r="G8" i="7"/>
  <c r="G9" i="7"/>
  <c r="G10" i="7"/>
  <c r="G11" i="7"/>
  <c r="G12" i="7"/>
  <c r="G13" i="7"/>
  <c r="G14" i="7"/>
  <c r="G15" i="7"/>
  <c r="G16" i="7"/>
  <c r="G7" i="7"/>
  <c r="I8" i="2"/>
  <c r="I14" i="2"/>
  <c r="I13" i="2"/>
  <c r="I12" i="2"/>
  <c r="I11" i="2"/>
  <c r="I10" i="2"/>
  <c r="I9" i="2"/>
  <c r="I72" i="2"/>
</calcChain>
</file>

<file path=xl/sharedStrings.xml><?xml version="1.0" encoding="utf-8"?>
<sst xmlns="http://schemas.openxmlformats.org/spreadsheetml/2006/main" count="567" uniqueCount="153">
  <si>
    <t>Company Name:</t>
  </si>
  <si>
    <t>Service Month/Year:</t>
  </si>
  <si>
    <t>Approved Service Provided</t>
  </si>
  <si>
    <t>Combined</t>
  </si>
  <si>
    <t>Units</t>
  </si>
  <si>
    <t>Rate</t>
  </si>
  <si>
    <t>Total Amount</t>
  </si>
  <si>
    <t>Certification Statement:</t>
  </si>
  <si>
    <t xml:space="preserve">I certify that the services for which payment is requested were either rendered personally by me or rendered by qualified personnel under direct and personal supervision. The provider and persons signing this claim understand that false claims constitute fraud and may subject the persons responsible to criminal charges, civil penalties and forfeitures. </t>
  </si>
  <si>
    <t xml:space="preserve">         Date:</t>
  </si>
  <si>
    <t>Service</t>
  </si>
  <si>
    <t>WithSis</t>
  </si>
  <si>
    <t>Increment</t>
  </si>
  <si>
    <t>Description</t>
  </si>
  <si>
    <t>Amount</t>
  </si>
  <si>
    <t>Fee Schedule Set</t>
  </si>
  <si>
    <t>Behavioral Consultation</t>
  </si>
  <si>
    <t>15MIN</t>
  </si>
  <si>
    <t>Behavioral Counseling-Group</t>
  </si>
  <si>
    <t>Behavioral Counseling-Individual</t>
  </si>
  <si>
    <t>Behavioral Line Staff</t>
  </si>
  <si>
    <t>Behavioral Plan Assessment</t>
  </si>
  <si>
    <t>Homemaker-Basic</t>
  </si>
  <si>
    <t>Homemaker-Enhanced</t>
  </si>
  <si>
    <t>Job Coaching-Group</t>
  </si>
  <si>
    <t>Job Coaching-Individual</t>
  </si>
  <si>
    <t>Job Development-Group</t>
  </si>
  <si>
    <t>Job Development-Individual</t>
  </si>
  <si>
    <t>Massage Therapy</t>
  </si>
  <si>
    <t>Mentorship</t>
  </si>
  <si>
    <t>Movement Therapy-Bachelors</t>
  </si>
  <si>
    <t>Movement Therapy-Masters</t>
  </si>
  <si>
    <t>Personal Care</t>
  </si>
  <si>
    <t>Prevocational Services</t>
  </si>
  <si>
    <t>Respite Individual-15 Mins</t>
  </si>
  <si>
    <t>Respite Individual-Day</t>
  </si>
  <si>
    <t>Specialized Habilitation</t>
  </si>
  <si>
    <t>Supported Community Connections</t>
  </si>
  <si>
    <t>Approved Service</t>
  </si>
  <si>
    <t>Start Date</t>
  </si>
  <si>
    <t>End Date</t>
  </si>
  <si>
    <t>Approved Frequency</t>
  </si>
  <si>
    <t>Units Approved</t>
  </si>
  <si>
    <t>Units Used</t>
  </si>
  <si>
    <t>Units Remaining</t>
  </si>
  <si>
    <t>State SLS</t>
  </si>
  <si>
    <t>OBRA</t>
  </si>
  <si>
    <t>Supported Employment- Benefits Planning</t>
  </si>
  <si>
    <t>Supported Employment- Workplace Assistance</t>
  </si>
  <si>
    <t>Trip</t>
  </si>
  <si>
    <t>Days</t>
  </si>
  <si>
    <t>8Behavioral Consultation</t>
  </si>
  <si>
    <t>8Behavioral Counseling-Group</t>
  </si>
  <si>
    <t>8Behavioral Counseling-Individual</t>
  </si>
  <si>
    <t>8Behavioral Line Staff</t>
  </si>
  <si>
    <t>8Behavioral Plan Assessment</t>
  </si>
  <si>
    <t>8Job Coaching-Group</t>
  </si>
  <si>
    <t>8Job Coaching-Individual</t>
  </si>
  <si>
    <t>8Job Development-Group</t>
  </si>
  <si>
    <t>8Job Development-Individual</t>
  </si>
  <si>
    <t>8Massage Therapy</t>
  </si>
  <si>
    <t>8Mentorship</t>
  </si>
  <si>
    <t>8Movement Therapy-Bachelors</t>
  </si>
  <si>
    <t>8Movement Therapy-Masters</t>
  </si>
  <si>
    <t>8Personal Care</t>
  </si>
  <si>
    <t>8Prevocational Services</t>
  </si>
  <si>
    <t>8Respite Individual-15 Mins</t>
  </si>
  <si>
    <t>8Respite Individual-Day</t>
  </si>
  <si>
    <t>8Specialized Habilitation</t>
  </si>
  <si>
    <t>8Supported Community Connections</t>
  </si>
  <si>
    <t>8Supported Employment- Benefits Planning</t>
  </si>
  <si>
    <t>8Supported Employment- Workplace Assistance</t>
  </si>
  <si>
    <t>9Specialized Habilitation</t>
  </si>
  <si>
    <t>9Supported Community Connections</t>
  </si>
  <si>
    <t>9Behavioral Consultation</t>
  </si>
  <si>
    <t>9Behavioral Counseling-Group</t>
  </si>
  <si>
    <t>9Behavioral Counseling-Individual</t>
  </si>
  <si>
    <t>9Behavioral Plan Assessment</t>
  </si>
  <si>
    <t>9Job Coaching-Group</t>
  </si>
  <si>
    <t>9Job Coaching-Individual</t>
  </si>
  <si>
    <t>9Job Development-Group</t>
  </si>
  <si>
    <t>9Job Development-Individual</t>
  </si>
  <si>
    <t>This table is an optional tool to help you keep track of the customer's approved services and remaining units. All services must be authorized and must be invoiced according to the approved frequency on the customer's service plan. Providers are responsible for their own utilization management. Please contact the customer's Service Coordinator if the plan is not meeting the customer's need and a revision is needed. Retroactive revisions will not be permitted.</t>
  </si>
  <si>
    <t>Definition</t>
  </si>
  <si>
    <t>Additional Notes</t>
  </si>
  <si>
    <t>i) Behavioral consultation services include consultations and recommendations for behavioral interventions and development of behavioral support plans that are related to the Client’s developmental disability and are necessary for the Client to acquire or maintain appropriate adaptive behaviors, interactions with others and behavioral self-management.
ii) Intervention modalities shall relate to an identified challenging behavioral need of the Client. Specific goals and procedures for the behavioral service shall be established.</t>
  </si>
  <si>
    <t>Behavioral Counseling</t>
  </si>
  <si>
    <t>Individual or group counseling services include psychotherapeutic or 
psychoeducational intervention that:
1) Is related to the developmental disability in order for the Client to acquire or maintain appropriate adaptive behaviors, interactions with others and behavioral self-management, and
2) Positively impacts the Client’s behavior or functioning and may include cognitive behavior therapy, systematic desensitization, anger management, biofeedback and relaxation therapy.
3) Services for the sole purpose of training basic life skills, such as activities of daily living, social skills and adaptive responding are excluded and not reimbursed under behavioral services.</t>
  </si>
  <si>
    <t>Behavioral line services include direct one on one (1:1) implementation of the behavioral support plan and are:
1) Under the supervision and oversight of a behavioral consultant
2) To include acute, short term intervention at the time of enrollment from an institutional setting, or
3) To address an identified challenging behavior of a Client at risk of institutional placement, and that places the Client’s health and safety or the safety of others at risk</t>
  </si>
  <si>
    <t>Behavioral plan assessment services include observations, interviews of direct care staff, functional behavioral analysis and assessment, evaluations and completion of a written assessment document.</t>
  </si>
  <si>
    <t>Basic homemaker services include cleaning, completing laundry, completing basic household care or maintenance within the Client’s primary residence only in the areas where the Client frequents.
i) Assistance may take the form of hands-on assistance including actually 
performing a task for the Client or cueing to prompt the Client to perform a task.
ii) Lawn care, snow removal, air duct cleaning, and animal care are specifically excluded and shall not be reimbursed.</t>
  </si>
  <si>
    <t>Enhanced homemaker services include basic homemaker services with the addition of either procedures for habilitation or procedures to perform extraordinary cleaning
 i) Habilitation services shall include direct training and instruction to the Client in performing basic household tasks including cleaning, laundry, and household care which may include some hands-on assistance by actually performing a task for the Client or enhanced prompting and cueing. 
ii) The provider shall be physically present to provide step-by-step verbal or physical instructions throughout the entire task:
1) When such support is incidental to the habilitative services being provided, and 
2) To increase the independence of the Client,
 iii) Incidental basic homemaker service may be provided in combination with enhanced homemaker services; however, the primary intent must be to provide habilitative services to increase independence of the Client. 
iv) Extraordinary cleaning are those tasks that are beyond routine sweeping, mopping, laundry or cleaning</t>
  </si>
  <si>
    <t>Job Coaching</t>
  </si>
  <si>
    <t>Individualized job coaching, including the following:
1. Providing necessary workplace supports to Clients with significant disabilities to ensure success in competitive integrated employment and resulting in a reduction in the need for paid workplace supports over time.</t>
  </si>
  <si>
    <t>Job Development</t>
  </si>
  <si>
    <t>Individualized job development, including the following:
1. Identifying and creating individualized competitive integrated employment opportunities for individuals with significant disabilities, which meet the needs of both the employer and the individuals. This competency includes negotiation of necessary disability accommodations.</t>
  </si>
  <si>
    <t>Massage includes the physical manipulation of muscles to ease muscle contractures or spasms, increase extension and muscle relaxation and decrease muscle tension and includes watsu</t>
  </si>
  <si>
    <t>Mentorship services are provided to Clients to promote self-advocacy through methods such as instructing, providing experiences, modeling and advising and include:
a. Assistance in interviewing potential providers, 
b. Assistance in understanding complicated health and safety issues, 
c. Assistance with participation on private and public boards, advisory groups and commissions, and 
d. Training in child and infant care for Clients who are parenting children. 
e. Mentorship services shall not duplicate case management or other waiver services.</t>
  </si>
  <si>
    <t>Movement Therapy</t>
  </si>
  <si>
    <t>Movement therapy includes the use of music or dance as a therapeutic tool for the habilitation, rehabilitation and maintenance of behavioral, developmental, physical, social, communication, or gross motor skills and assists in pain management and cognition</t>
  </si>
  <si>
    <t>Personal care services include: 
i) Assistance with basic self-care including hygiene, bathing, eating, dressing, grooming, bowel, bladder and menstrual care.
ii) Assistance with money management, 
iii) Assistance with menu planning and grocery shopping, and 
iv) Assistance with health related services including first aide, medication administration, assistance scheduling or reminders to attend routine or as needed medical, dental and therapy appointments, support that may include accompanying Clients to routine or as needed medical, dental, or therapy appointments to ensure understanding of instructions, doctor's orders, follow up, diagnoses or testing required, or skilled care that takes place out of the home. 
b. Personal care services may be provided on an episodic, emergency or on a continuing basis</t>
  </si>
  <si>
    <t>Prevocational Services are provided to prepare a Client for paid community employment. Services consist of teaching concepts including attendance, task completion, problem solving and safety, and are associated with performing compensated work.
i) Prevocational Services are directed to habilitative rather than explicit employment objectives and are provided in a variety of locations 
separate from the participant’s private residence or other residential living arrangement.
ii) Goals for Prevocational Services are to increase general employment skills and are not primarily directed at teaching job specific skills.</t>
  </si>
  <si>
    <t>Respite service is provided to Clients on a short-term basis, because of the absence or need for relief of the primary caregivers of the Client. 
a. Respite may be provided: 
i) In the Client’s home and private place of residence, 
ii) The private residence of a respite care provider, or 
iii) In the community.
b. Respite shall be provided according to individual or group rates as defined below: 
i) Individual: the Client receives respite in a one-on-one situation. There are no other Clients in the setting also receiving respite services. Individual respite occurs for ten (10) hours or less in a twenty-four (24)- hour period.</t>
  </si>
  <si>
    <t>Respite service is provided to Clients on a short-term basis, because of the absence or need for relief of the primary caregivers of the Client. 
a. Respite may be provided: 
i) In the Client’s home and private place of residence, 
ii) The private residence of a respite care provider, or 
iii) In the community.
b. Respite shall be provided according to individual or group rates as defined below: 
Individual Day: the Client receives respite in a one-on-one situation for 
cumulatively more than 10 hours in a 24-hour period. A full day is 10 
hours or greater within a 24- hour period.</t>
  </si>
  <si>
    <t>Specialized habilitation (SH) services are provided to enable the Client to attain the maximum functional level or to be supported in such a manner that allows the Client to gain an increased level of self-sufficiency. Specialized habilitation services: 
i) Include the opportunity for Clients to select from Age Appropriate Activities and Materials, as defined in Section 8.484.2.A., both within and outside of the setting. 
ii) Include assistance with self-feeding, toileting, self-care, sensory stimulation and integration, self-sufficiency and maintenance skills, and 
iii) May reinforce skills or lessons taught in school, therapy or other settings and are coordinated with any physical, occupational or speech therapies listed in the service plan</t>
  </si>
  <si>
    <t xml:space="preserve"> Supported Community Connections Services are provided to support the abilities and skills necessary to enable the Client to access typical activities and functions of community life, such as those chosen by the general population, including community education or training, retirement and volunteer activities. Supported community connections services:
i) Provide a wide variety of opportunities to facilitate and build relationships and natural supports in the community while utilizing the community as a learning environment to provide services and supports as identified in a Client’s service plan, 
ii) Are conducted in a variety of settings in which the Client interacts with persons without disabilities other than those individuals who are 
providing services to the Client. These types of services may include socialization, adaptive skills and personnel to accompany and support the Client in community settings,
iii) Provide resources necessary for participation in activities and supplies related to skill acquisition, retention or improvement and are provided by the service agency as part of the established reimbursement rate, and
iv) May be provided in a group setting or may be provided to a single Client in a learning environment to provide instruction when identified in the service plan.
v) Activities provided exclusively for recreational purposes are not a benefit and shall not be reimbursed.</t>
  </si>
  <si>
    <t>STSLS Trips</t>
  </si>
  <si>
    <t>All mileage ranges
Non-Medical Transportation (NMT) services means transportation which enable eligible clients to gain 
physical access to non-medical community services and supports, as required by the care plan to prevent 
institutionalization.
Non-Medical Transportation services shall include, but not be limited to, transportation between 
the participant's home and non-medical services or supports such as Adult Day Centers, 
shopping, activities that encourage community integration, therapeutic swimming, counseling 
sessions not covered by State Plan, and other services as required by the care plan to prevent 
institutionalization</t>
  </si>
  <si>
    <r>
      <t xml:space="preserve">Documentation must support self-advocacy activities. The Arc of the United States defines self-advocacy as people with disabilities “exercising their rights as citizens by communicating for and representing themselves, with supports in doing so, as necessary. This means they have a say in decision-making in all areas of their daily lives and in the public policy decisions that affect them”
</t>
    </r>
    <r>
      <rPr>
        <b/>
        <sz val="10"/>
        <rFont val="Arial"/>
        <family val="2"/>
      </rPr>
      <t>Excludes:</t>
    </r>
    <r>
      <rPr>
        <sz val="10"/>
        <rFont val="Arial"/>
        <family val="2"/>
      </rPr>
      <t xml:space="preserve">
-Activities such as running errands, going to the gym, getting haircuts, etc. </t>
    </r>
  </si>
  <si>
    <r>
      <t xml:space="preserve">Includes:
</t>
    </r>
    <r>
      <rPr>
        <sz val="10"/>
        <rFont val="Arial"/>
        <family val="2"/>
      </rPr>
      <t xml:space="preserve">-A variety of activities and settings in the community
-Interaction with people without disabilities in the community
-Opportunities to facilitate learning and building supports
</t>
    </r>
    <r>
      <rPr>
        <b/>
        <sz val="10"/>
        <rFont val="Arial"/>
        <family val="2"/>
      </rPr>
      <t xml:space="preserve">
Excludes:
-</t>
    </r>
    <r>
      <rPr>
        <sz val="10"/>
        <rFont val="Arial"/>
        <family val="2"/>
      </rPr>
      <t>Services inside the home or time spent at a day program
-Visiting family members
-Leisure activities such as going to the movies</t>
    </r>
  </si>
  <si>
    <t>RMHS Website- Includes a Video Tutorial for Using This Invoice Template</t>
  </si>
  <si>
    <t>For Providers - RMHS (rmhumanservices.org)</t>
  </si>
  <si>
    <t>Service Definitions</t>
  </si>
  <si>
    <t>Code of Colorado Regulations (state.co.us)</t>
  </si>
  <si>
    <t>https://hcpf.colorado.gov/long-term-services-supports-benefits-services-glossary</t>
  </si>
  <si>
    <t>Documentation &amp; Compliance Resources</t>
  </si>
  <si>
    <t>Documentation Matters Toolkit | CMS</t>
  </si>
  <si>
    <t>Complying With Medical Record Documentation Requirements Fact Sheet | Guidance Portal (hhs.gov)</t>
  </si>
  <si>
    <t>Medical Auditing Frequently Asked Questions - AAPC</t>
  </si>
  <si>
    <t>Fee Schedules</t>
  </si>
  <si>
    <t>Provider Rates and Fee Schedule | Colorado Department of Health Care Policy &amp; Financing</t>
  </si>
  <si>
    <t>HCBS Waivers</t>
  </si>
  <si>
    <t>STSLS/OBRA</t>
  </si>
  <si>
    <r>
      <rPr>
        <b/>
        <sz val="10"/>
        <rFont val="Arial"/>
        <family val="2"/>
      </rPr>
      <t>Includes:</t>
    </r>
    <r>
      <rPr>
        <sz val="10"/>
        <rFont val="Arial"/>
        <family val="2"/>
      </rPr>
      <t xml:space="preserve">
-Client participation in tasks, cueing the client to perform the task
</t>
    </r>
    <r>
      <rPr>
        <b/>
        <sz val="10"/>
        <rFont val="Arial"/>
        <family val="2"/>
      </rPr>
      <t>Excludes:</t>
    </r>
    <r>
      <rPr>
        <sz val="10"/>
        <rFont val="Arial"/>
        <family val="2"/>
      </rPr>
      <t xml:space="preserve">
-Cleaning of common areas of the residence the client does not frequent</t>
    </r>
  </si>
  <si>
    <t>Documentation must show how the client is being taught the cleaning services step-by-step to increase independence and/or show that the activities are extraordinarily above the tasks included in Homemaker Basic</t>
  </si>
  <si>
    <t>Program</t>
  </si>
  <si>
    <t>County of Service</t>
  </si>
  <si>
    <t>Denver</t>
  </si>
  <si>
    <t>Non-Denver</t>
  </si>
  <si>
    <t>Dates of Service</t>
  </si>
  <si>
    <t>Client Legal Name</t>
  </si>
  <si>
    <t>Client Date of Birth</t>
  </si>
  <si>
    <t>County</t>
  </si>
  <si>
    <t xml:space="preserve">Attention: Please verify that all text is visible prior to submission. This document and all corresponding contact notes must be converted to a PDF format prior to secure submission to Invoices@rmhumanservices.org by the 3rd business day each month. Please reach out to us if you need assistance with this template. All services must be authorized and must be invoiced according to the approved frequency on the customer's service plan. Providers are responsible for their own utilization management. Please contact the customer's Service Coordinator if the plan is not meeting the customer's need and a revision is needed. Retroactive revisions will not be permitted. </t>
  </si>
  <si>
    <t>Printed Name:</t>
  </si>
  <si>
    <t>Signature:</t>
  </si>
  <si>
    <t>Program Code</t>
  </si>
  <si>
    <t>Contact Notes Must Be Submitted Separately</t>
  </si>
  <si>
    <t>W/ Sis &amp; Coutny</t>
  </si>
  <si>
    <t>Mileage Band 1 (0-10 Miles)</t>
  </si>
  <si>
    <t>Mileage Band 2 (11-20 Miles)</t>
  </si>
  <si>
    <t>Mileage Band 3 (Over 20 Miles)</t>
  </si>
  <si>
    <t>Mileage- Not in Day Program</t>
  </si>
  <si>
    <t>Template effective 7/1/26-6/30/27 pending any applicable changes to the HCPF fee schedule</t>
  </si>
  <si>
    <t>Homemaker</t>
  </si>
  <si>
    <t>Extraordinary Cleaning</t>
  </si>
  <si>
    <t>8Extraordinary Cleaning</t>
  </si>
  <si>
    <t>8Homemaker</t>
  </si>
  <si>
    <t>9Prevocational Services</t>
  </si>
  <si>
    <t>9Prevocational ServicesDenver</t>
  </si>
  <si>
    <t>9Prevocational ServicesNon-Denver</t>
  </si>
  <si>
    <t>July 2026-June 2027State SLS &amp; OBRA Invoice- Rocky Mountain Human Services</t>
  </si>
  <si>
    <t>Revised 7/21/2026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</si>
</sst>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164" formatCode="[$-409]h:mm\ AM/PM;@"/>
    <numFmt numFmtId="165" formatCode="m/d/yy;@"/>
    <numFmt numFmtId="166" formatCode="&quot;$&quot;#,##0.00"/>
    <numFmt numFmtId="167" formatCode="[$$-409]#,##0.00;\([$$-409]#,##0.00\);[$$-409]#,##0.00;@"/>
  </numFmts>
  <fonts count="20">
    <font>
      <sz val="10"/>
      <name val="Arial"/>
    </font>
    <font>
      <sz val="10"/>
      <name val="Arial"/>
      <family val="2"/>
    </font>
    <font>
      <sz val="8"/>
      <name val="Arial"/>
      <family val="2"/>
    </font>
    <font>
      <b/>
      <sz val="10"/>
      <name val="Arial"/>
      <family val="2"/>
    </font>
    <font>
      <sz val="11"/>
      <name val="Arial"/>
      <family val="2"/>
    </font>
    <font>
      <u/>
      <sz val="11.5"/>
      <color theme="10"/>
      <name val="Arial"/>
      <family val="2"/>
    </font>
    <font>
      <b/>
      <sz val="10"/>
      <color theme="0"/>
      <name val="Arial"/>
      <family val="2"/>
    </font>
    <font>
      <b/>
      <u/>
      <sz val="10"/>
      <name val="Arial"/>
      <family val="2"/>
    </font>
    <font>
      <i/>
      <sz val="9"/>
      <name val="Arial"/>
      <family val="2"/>
    </font>
    <font>
      <sz val="10"/>
      <color theme="0"/>
      <name val="Arial"/>
      <family val="2"/>
    </font>
    <font>
      <sz val="10"/>
      <name val="Arial"/>
      <family val="2"/>
    </font>
    <font>
      <sz val="7.7"/>
      <name val="Arial"/>
      <family val="2"/>
    </font>
    <font>
      <sz val="8"/>
      <color rgb="FF000000"/>
      <name val="Tahoma"/>
      <family val="2"/>
    </font>
    <font>
      <sz val="12"/>
      <color theme="0"/>
      <name val="Arial"/>
      <family val="2"/>
    </font>
    <font>
      <sz val="12"/>
      <name val="Arial"/>
      <family val="2"/>
    </font>
    <font>
      <b/>
      <sz val="12"/>
      <color theme="0"/>
      <name val="Arial"/>
      <family val="2"/>
    </font>
    <font>
      <b/>
      <sz val="12"/>
      <name val="Arial"/>
      <family val="2"/>
    </font>
    <font>
      <i/>
      <sz val="8"/>
      <name val="Arial"/>
      <family val="2"/>
    </font>
    <font>
      <b/>
      <i/>
      <sz val="8"/>
      <name val="Arial"/>
      <family val="2"/>
    </font>
    <font>
      <b/>
      <sz val="8"/>
      <color theme="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0F0F0"/>
      </patternFill>
    </fill>
    <fill>
      <patternFill patternType="solid">
        <fgColor theme="7" tint="-0.249977111117893"/>
        <bgColor indexed="64"/>
      </patternFill>
    </fill>
    <fill>
      <patternFill patternType="solid">
        <fgColor theme="3" tint="-0.499984740745262"/>
        <bgColor indexed="64"/>
      </patternFill>
    </fill>
    <fill>
      <patternFill patternType="solid">
        <fgColor theme="4" tint="-0.49998474074526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rgb="FF808080"/>
      </left>
      <right style="thin">
        <color rgb="FF808080"/>
      </right>
      <top style="thin">
        <color rgb="FF808080"/>
      </top>
      <bottom style="thin">
        <color rgb="FF80808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0" fontId="5" fillId="0" borderId="0" applyNumberFormat="0" applyFill="0" applyBorder="0" applyAlignment="0" applyProtection="0">
      <alignment vertical="top"/>
      <protection locked="0"/>
    </xf>
    <xf numFmtId="0" fontId="1" fillId="0" borderId="0"/>
    <xf numFmtId="44" fontId="10" fillId="0" borderId="0" applyFont="0" applyFill="0" applyBorder="0" applyAlignment="0" applyProtection="0"/>
  </cellStyleXfs>
  <cellXfs count="152">
    <xf numFmtId="0" fontId="0" fillId="0" borderId="0" xfId="0"/>
    <xf numFmtId="0" fontId="1" fillId="0" borderId="0" xfId="0" applyFont="1" applyProtection="1">
      <protection locked="0"/>
    </xf>
    <xf numFmtId="0" fontId="3" fillId="0" borderId="0" xfId="0" applyFont="1" applyProtection="1">
      <protection locked="0"/>
    </xf>
    <xf numFmtId="165" fontId="3" fillId="0" borderId="0" xfId="0" applyNumberFormat="1" applyFont="1" applyAlignment="1" applyProtection="1">
      <alignment horizontal="left"/>
      <protection locked="0"/>
    </xf>
    <xf numFmtId="164" fontId="3" fillId="0" borderId="0" xfId="0" applyNumberFormat="1" applyFont="1" applyProtection="1">
      <protection locked="0"/>
    </xf>
    <xf numFmtId="0" fontId="1" fillId="0" borderId="0" xfId="0" applyFont="1"/>
    <xf numFmtId="0" fontId="1" fillId="0" borderId="1" xfId="0" applyFont="1" applyBorder="1" applyAlignment="1">
      <alignment wrapText="1"/>
    </xf>
    <xf numFmtId="14" fontId="1" fillId="0" borderId="1" xfId="0" applyNumberFormat="1" applyFont="1" applyBorder="1" applyAlignment="1">
      <alignment wrapText="1"/>
    </xf>
    <xf numFmtId="1" fontId="1" fillId="0" borderId="1" xfId="0" applyNumberFormat="1" applyFont="1" applyBorder="1" applyAlignment="1">
      <alignment wrapText="1"/>
    </xf>
    <xf numFmtId="0" fontId="1" fillId="0" borderId="2" xfId="0" applyFont="1" applyBorder="1" applyAlignment="1">
      <alignment wrapText="1"/>
    </xf>
    <xf numFmtId="1" fontId="1" fillId="0" borderId="3" xfId="0" applyNumberFormat="1" applyFont="1" applyBorder="1" applyAlignment="1">
      <alignment horizontal="center" wrapText="1"/>
    </xf>
    <xf numFmtId="0" fontId="1" fillId="0" borderId="4" xfId="0" applyFont="1" applyBorder="1" applyAlignment="1">
      <alignment wrapText="1"/>
    </xf>
    <xf numFmtId="14" fontId="1" fillId="0" borderId="5" xfId="0" applyNumberFormat="1" applyFont="1" applyBorder="1" applyAlignment="1">
      <alignment wrapText="1"/>
    </xf>
    <xf numFmtId="1" fontId="1" fillId="0" borderId="5" xfId="0" applyNumberFormat="1" applyFont="1" applyBorder="1" applyAlignment="1">
      <alignment wrapText="1"/>
    </xf>
    <xf numFmtId="0" fontId="1" fillId="0" borderId="5" xfId="0" applyFont="1" applyBorder="1" applyAlignment="1">
      <alignment wrapText="1"/>
    </xf>
    <xf numFmtId="0" fontId="3" fillId="0" borderId="0" xfId="0" applyFont="1" applyAlignment="1" applyProtection="1">
      <alignment horizontal="center"/>
      <protection locked="0"/>
    </xf>
    <xf numFmtId="44" fontId="0" fillId="0" borderId="0" xfId="3" applyFont="1"/>
    <xf numFmtId="49" fontId="12" fillId="4" borderId="11" xfId="0" applyNumberFormat="1" applyFont="1" applyFill="1" applyBorder="1" applyAlignment="1">
      <alignment horizontal="left" vertical="center" readingOrder="1"/>
    </xf>
    <xf numFmtId="167" fontId="12" fillId="4" borderId="11" xfId="0" applyNumberFormat="1" applyFont="1" applyFill="1" applyBorder="1" applyAlignment="1">
      <alignment horizontal="left" vertical="center" readingOrder="1"/>
    </xf>
    <xf numFmtId="0" fontId="12" fillId="4" borderId="11" xfId="0" applyFont="1" applyFill="1" applyBorder="1" applyAlignment="1">
      <alignment horizontal="left" vertical="center" readingOrder="1"/>
    </xf>
    <xf numFmtId="0" fontId="1" fillId="3" borderId="1" xfId="0" applyFont="1" applyFill="1" applyBorder="1" applyAlignment="1">
      <alignment horizontal="center" vertical="center" wrapText="1"/>
    </xf>
    <xf numFmtId="166" fontId="1" fillId="3" borderId="1" xfId="0" applyNumberFormat="1" applyFont="1" applyFill="1" applyBorder="1" applyAlignment="1">
      <alignment horizontal="center" vertical="center" wrapText="1"/>
    </xf>
    <xf numFmtId="1" fontId="1" fillId="0" borderId="6" xfId="0" applyNumberFormat="1" applyFont="1" applyBorder="1" applyAlignment="1">
      <alignment horizontal="center" wrapText="1"/>
    </xf>
    <xf numFmtId="0" fontId="1" fillId="0" borderId="12" xfId="0" applyFont="1" applyBorder="1" applyAlignment="1">
      <alignment wrapText="1"/>
    </xf>
    <xf numFmtId="14" fontId="1" fillId="0" borderId="13" xfId="0" applyNumberFormat="1" applyFont="1" applyBorder="1" applyAlignment="1">
      <alignment wrapText="1"/>
    </xf>
    <xf numFmtId="1" fontId="1" fillId="0" borderId="13" xfId="0" applyNumberFormat="1" applyFont="1" applyBorder="1" applyAlignment="1">
      <alignment wrapText="1"/>
    </xf>
    <xf numFmtId="0" fontId="1" fillId="0" borderId="13" xfId="0" applyFont="1" applyBorder="1" applyAlignment="1">
      <alignment wrapText="1"/>
    </xf>
    <xf numFmtId="1" fontId="1" fillId="0" borderId="14" xfId="0" applyNumberFormat="1" applyFont="1" applyBorder="1" applyAlignment="1">
      <alignment horizontal="center" wrapText="1"/>
    </xf>
    <xf numFmtId="14" fontId="12" fillId="4" borderId="11" xfId="0" applyNumberFormat="1" applyFont="1" applyFill="1" applyBorder="1" applyAlignment="1">
      <alignment horizontal="left" vertical="center" readingOrder="1"/>
    </xf>
    <xf numFmtId="0" fontId="3" fillId="6" borderId="0" xfId="0" applyFont="1" applyFill="1" applyAlignment="1">
      <alignment horizontal="center" vertical="center"/>
    </xf>
    <xf numFmtId="0" fontId="3" fillId="6" borderId="0" xfId="0" applyFont="1" applyFill="1" applyAlignment="1">
      <alignment horizontal="center" vertical="center" wrapText="1"/>
    </xf>
    <xf numFmtId="0" fontId="3" fillId="0" borderId="0" xfId="0" applyFont="1" applyAlignment="1">
      <alignment horizontal="center"/>
    </xf>
    <xf numFmtId="0" fontId="0" fillId="0" borderId="0" xfId="0" applyAlignment="1">
      <alignment vertical="center"/>
    </xf>
    <xf numFmtId="0" fontId="0" fillId="0" borderId="0" xfId="0" applyAlignment="1">
      <alignment horizontal="left" vertical="top" wrapText="1"/>
    </xf>
    <xf numFmtId="0" fontId="0" fillId="0" borderId="0" xfId="0" applyAlignment="1">
      <alignment vertical="center" wrapText="1"/>
    </xf>
    <xf numFmtId="0" fontId="1" fillId="0" borderId="0" xfId="0" applyFont="1" applyAlignment="1">
      <alignment vertical="center"/>
    </xf>
    <xf numFmtId="0" fontId="0" fillId="0" borderId="0" xfId="0" applyAlignment="1">
      <alignment vertical="top" wrapText="1"/>
    </xf>
    <xf numFmtId="0" fontId="1" fillId="0" borderId="0" xfId="0" applyFont="1" applyAlignment="1">
      <alignment vertical="center" wrapText="1"/>
    </xf>
    <xf numFmtId="0" fontId="1" fillId="0" borderId="0" xfId="0" applyFont="1" applyAlignment="1">
      <alignment wrapText="1"/>
    </xf>
    <xf numFmtId="0" fontId="1" fillId="0" borderId="0" xfId="0" applyFont="1" applyAlignment="1">
      <alignment vertical="top" wrapText="1"/>
    </xf>
    <xf numFmtId="0" fontId="3" fillId="0" borderId="0" xfId="0" applyFont="1" applyAlignment="1">
      <alignment vertical="center" wrapText="1"/>
    </xf>
    <xf numFmtId="0" fontId="13" fillId="7" borderId="18" xfId="0" applyFont="1" applyFill="1" applyBorder="1" applyAlignment="1">
      <alignment horizontal="center" vertical="center"/>
    </xf>
    <xf numFmtId="0" fontId="14" fillId="0" borderId="0" xfId="0" applyFont="1"/>
    <xf numFmtId="0" fontId="5" fillId="0" borderId="1" xfId="1" applyBorder="1" applyAlignment="1" applyProtection="1"/>
    <xf numFmtId="0" fontId="5" fillId="0" borderId="18" xfId="1" applyBorder="1" applyAlignment="1" applyProtection="1"/>
    <xf numFmtId="0" fontId="15" fillId="7" borderId="18" xfId="0" applyFont="1" applyFill="1" applyBorder="1" applyAlignment="1">
      <alignment horizontal="center" vertical="center"/>
    </xf>
    <xf numFmtId="0" fontId="5" fillId="0" borderId="8" xfId="1" applyFill="1" applyBorder="1" applyAlignment="1" applyProtection="1"/>
    <xf numFmtId="0" fontId="5" fillId="0" borderId="13" xfId="1" applyFill="1" applyBorder="1" applyAlignment="1" applyProtection="1"/>
    <xf numFmtId="0" fontId="5" fillId="0" borderId="0" xfId="1" applyFill="1" applyBorder="1" applyAlignment="1" applyProtection="1"/>
    <xf numFmtId="0" fontId="5" fillId="0" borderId="8" xfId="1" applyBorder="1" applyAlignment="1" applyProtection="1">
      <alignment vertical="center"/>
    </xf>
    <xf numFmtId="0" fontId="5" fillId="0" borderId="8" xfId="1" applyBorder="1" applyAlignment="1" applyProtection="1"/>
    <xf numFmtId="0" fontId="5" fillId="0" borderId="13" xfId="1" applyBorder="1" applyAlignment="1" applyProtection="1"/>
    <xf numFmtId="0" fontId="16" fillId="0" borderId="0" xfId="0" applyFont="1"/>
    <xf numFmtId="0" fontId="3" fillId="0" borderId="8" xfId="0" applyFont="1" applyBorder="1"/>
    <xf numFmtId="0" fontId="0" fillId="0" borderId="8" xfId="0" applyBorder="1"/>
    <xf numFmtId="0" fontId="0" fillId="0" borderId="13" xfId="0" applyBorder="1"/>
    <xf numFmtId="0" fontId="6" fillId="5" borderId="15" xfId="0" applyFont="1" applyFill="1" applyBorder="1" applyAlignment="1">
      <alignment horizontal="center"/>
    </xf>
    <xf numFmtId="0" fontId="6" fillId="5" borderId="16" xfId="0" applyFont="1" applyFill="1" applyBorder="1" applyAlignment="1">
      <alignment horizontal="center"/>
    </xf>
    <xf numFmtId="8" fontId="6" fillId="5" borderId="7" xfId="0" applyNumberFormat="1" applyFont="1" applyFill="1" applyBorder="1" applyAlignment="1" applyProtection="1">
      <alignment horizontal="center"/>
      <protection locked="0"/>
    </xf>
    <xf numFmtId="1" fontId="6" fillId="5" borderId="16" xfId="0" applyNumberFormat="1" applyFont="1" applyFill="1" applyBorder="1" applyAlignment="1">
      <alignment horizontal="center"/>
    </xf>
    <xf numFmtId="1" fontId="6" fillId="5" borderId="17" xfId="0" applyNumberFormat="1" applyFont="1" applyFill="1" applyBorder="1" applyAlignment="1">
      <alignment horizontal="center"/>
    </xf>
    <xf numFmtId="0" fontId="1" fillId="0" borderId="0" xfId="0" applyFont="1" applyAlignment="1">
      <alignment horizontal="center" wrapText="1"/>
    </xf>
    <xf numFmtId="0" fontId="6" fillId="0" borderId="0" xfId="1" applyFont="1" applyFill="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0" xfId="0" applyFont="1" applyAlignment="1" applyProtection="1">
      <alignment vertical="center" wrapText="1"/>
      <protection locked="0"/>
    </xf>
    <xf numFmtId="49" fontId="1" fillId="0" borderId="0" xfId="2" applyNumberFormat="1" applyAlignment="1" applyProtection="1">
      <alignment horizontal="center" wrapText="1"/>
      <protection locked="0"/>
    </xf>
    <xf numFmtId="17" fontId="6" fillId="0" borderId="0" xfId="0" applyNumberFormat="1" applyFont="1" applyAlignment="1" applyProtection="1">
      <alignment horizontal="center" vertical="center" wrapText="1"/>
      <protection locked="0"/>
    </xf>
    <xf numFmtId="166" fontId="1" fillId="0" borderId="0" xfId="0" applyNumberFormat="1" applyFont="1" applyAlignment="1">
      <alignment horizontal="center" vertical="center" wrapText="1"/>
    </xf>
    <xf numFmtId="0" fontId="1" fillId="0" borderId="0" xfId="0" applyFont="1" applyAlignment="1" applyProtection="1">
      <alignment horizontal="center" vertical="center" wrapText="1"/>
      <protection locked="0"/>
    </xf>
    <xf numFmtId="0" fontId="9" fillId="5" borderId="1" xfId="0" applyFont="1" applyFill="1" applyBorder="1" applyAlignment="1" applyProtection="1">
      <alignment horizontal="center" vertical="center" wrapText="1"/>
      <protection locked="0"/>
    </xf>
    <xf numFmtId="0" fontId="9" fillId="5" borderId="1" xfId="0" applyFont="1" applyFill="1" applyBorder="1" applyAlignment="1" applyProtection="1">
      <alignment horizontal="left" vertical="center" wrapText="1"/>
      <protection locked="0"/>
    </xf>
    <xf numFmtId="49" fontId="6" fillId="5" borderId="10" xfId="0" applyNumberFormat="1" applyFont="1" applyFill="1" applyBorder="1" applyAlignment="1" applyProtection="1">
      <alignment horizontal="center" vertical="center" wrapText="1"/>
      <protection locked="0"/>
    </xf>
    <xf numFmtId="0" fontId="6" fillId="0" borderId="0" xfId="0" applyFont="1" applyAlignment="1" applyProtection="1">
      <alignment horizontal="center" wrapText="1"/>
      <protection locked="0"/>
    </xf>
    <xf numFmtId="0" fontId="3" fillId="0" borderId="0" xfId="0" applyFont="1" applyAlignment="1" applyProtection="1">
      <alignment wrapText="1"/>
      <protection locked="0"/>
    </xf>
    <xf numFmtId="0" fontId="3" fillId="3" borderId="1" xfId="0" applyFont="1" applyFill="1" applyBorder="1" applyAlignment="1" applyProtection="1">
      <alignment horizontal="left" wrapText="1"/>
      <protection locked="0"/>
    </xf>
    <xf numFmtId="0" fontId="1" fillId="0" borderId="0" xfId="0" applyFont="1" applyAlignment="1" applyProtection="1">
      <alignment wrapText="1"/>
      <protection locked="0"/>
    </xf>
    <xf numFmtId="0" fontId="3" fillId="3" borderId="1" xfId="0" applyFont="1" applyFill="1" applyBorder="1" applyAlignment="1" applyProtection="1">
      <alignment wrapText="1"/>
      <protection locked="0"/>
    </xf>
    <xf numFmtId="165" fontId="1" fillId="2" borderId="0" xfId="0" applyNumberFormat="1" applyFont="1" applyFill="1" applyAlignment="1" applyProtection="1">
      <alignment horizontal="left" wrapText="1"/>
      <protection locked="0"/>
    </xf>
    <xf numFmtId="49" fontId="1" fillId="0" borderId="0" xfId="0" applyNumberFormat="1" applyFont="1" applyAlignment="1" applyProtection="1">
      <alignment wrapText="1"/>
      <protection locked="0"/>
    </xf>
    <xf numFmtId="0" fontId="3" fillId="0" borderId="0" xfId="0" applyFont="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166" fontId="1" fillId="0" borderId="1" xfId="0" applyNumberFormat="1" applyFont="1" applyBorder="1" applyAlignment="1">
      <alignment horizontal="center" vertical="center" wrapText="1"/>
    </xf>
    <xf numFmtId="0" fontId="1" fillId="0" borderId="1" xfId="0" applyFont="1" applyBorder="1" applyAlignment="1" applyProtection="1">
      <alignment horizontal="center" vertical="center" wrapText="1"/>
      <protection hidden="1"/>
    </xf>
    <xf numFmtId="0" fontId="1" fillId="0" borderId="9" xfId="0" applyFont="1" applyBorder="1" applyAlignment="1" applyProtection="1">
      <alignment horizontal="center" vertical="center" wrapText="1"/>
      <protection hidden="1"/>
    </xf>
    <xf numFmtId="0" fontId="1" fillId="0" borderId="0" xfId="0" applyFont="1" applyAlignment="1" applyProtection="1">
      <alignment vertical="center" wrapText="1"/>
      <protection locked="0"/>
    </xf>
    <xf numFmtId="0" fontId="0" fillId="5" borderId="1" xfId="0" applyFill="1" applyBorder="1" applyAlignment="1">
      <alignment wrapText="1"/>
    </xf>
    <xf numFmtId="0" fontId="0" fillId="0" borderId="1" xfId="0" applyBorder="1" applyAlignment="1">
      <alignment wrapText="1"/>
    </xf>
    <xf numFmtId="0" fontId="0" fillId="0" borderId="19" xfId="0" applyBorder="1" applyAlignment="1">
      <alignment wrapText="1"/>
    </xf>
    <xf numFmtId="0" fontId="7" fillId="0" borderId="0" xfId="0" applyFont="1" applyAlignment="1" applyProtection="1">
      <alignment horizontal="center" wrapText="1"/>
      <protection locked="0"/>
    </xf>
    <xf numFmtId="0" fontId="3" fillId="0" borderId="0" xfId="2" applyFont="1" applyAlignment="1" applyProtection="1">
      <alignment horizontal="center" wrapText="1"/>
      <protection locked="0"/>
    </xf>
    <xf numFmtId="165" fontId="1" fillId="0" borderId="0" xfId="2" applyNumberFormat="1" applyAlignment="1" applyProtection="1">
      <alignment horizontal="left" wrapText="1"/>
      <protection locked="0"/>
    </xf>
    <xf numFmtId="0" fontId="1" fillId="0" borderId="0" xfId="2" applyAlignment="1" applyProtection="1">
      <alignment wrapText="1"/>
      <protection locked="0"/>
    </xf>
    <xf numFmtId="165" fontId="3" fillId="0" borderId="0" xfId="2" applyNumberFormat="1" applyFont="1" applyAlignment="1" applyProtection="1">
      <alignment horizontal="center" wrapText="1"/>
      <protection locked="0"/>
    </xf>
    <xf numFmtId="164" fontId="1" fillId="0" borderId="0" xfId="2" applyNumberFormat="1" applyAlignment="1" applyProtection="1">
      <alignment wrapText="1"/>
      <protection locked="0"/>
    </xf>
    <xf numFmtId="49" fontId="1" fillId="0" borderId="0" xfId="2" applyNumberFormat="1" applyAlignment="1" applyProtection="1">
      <alignment wrapText="1"/>
      <protection locked="0"/>
    </xf>
    <xf numFmtId="17" fontId="1" fillId="0" borderId="0" xfId="0" applyNumberFormat="1" applyFont="1" applyAlignment="1" applyProtection="1">
      <alignment horizontal="left" wrapText="1"/>
      <protection locked="0"/>
    </xf>
    <xf numFmtId="0" fontId="1" fillId="0" borderId="0" xfId="0" applyFont="1" applyAlignment="1" applyProtection="1">
      <alignment horizontal="left" wrapText="1"/>
      <protection locked="0"/>
    </xf>
    <xf numFmtId="165" fontId="1" fillId="0" borderId="0" xfId="0" applyNumberFormat="1" applyFont="1" applyAlignment="1" applyProtection="1">
      <alignment horizontal="left" wrapText="1"/>
      <protection locked="0"/>
    </xf>
    <xf numFmtId="49" fontId="3" fillId="0" borderId="0" xfId="0" applyNumberFormat="1" applyFont="1" applyAlignment="1" applyProtection="1">
      <alignment wrapText="1"/>
      <protection locked="0"/>
    </xf>
    <xf numFmtId="17" fontId="17" fillId="0" borderId="0" xfId="0" applyNumberFormat="1" applyFont="1" applyAlignment="1" applyProtection="1">
      <alignment horizontal="left" wrapText="1"/>
      <protection locked="0"/>
    </xf>
    <xf numFmtId="0" fontId="17" fillId="0" borderId="0" xfId="0" applyFont="1" applyAlignment="1" applyProtection="1">
      <alignment horizontal="left" wrapText="1"/>
      <protection locked="0"/>
    </xf>
    <xf numFmtId="165" fontId="17" fillId="0" borderId="0" xfId="0" applyNumberFormat="1" applyFont="1" applyAlignment="1" applyProtection="1">
      <alignment horizontal="left" wrapText="1"/>
      <protection locked="0"/>
    </xf>
    <xf numFmtId="49" fontId="18" fillId="0" borderId="0" xfId="0" applyNumberFormat="1" applyFont="1" applyAlignment="1" applyProtection="1">
      <alignment wrapText="1"/>
      <protection locked="0"/>
    </xf>
    <xf numFmtId="0" fontId="18" fillId="0" borderId="0" xfId="0" applyFont="1" applyAlignment="1" applyProtection="1">
      <alignment wrapText="1"/>
      <protection locked="0"/>
    </xf>
    <xf numFmtId="49" fontId="3" fillId="0" borderId="0" xfId="0" applyNumberFormat="1" applyFont="1" applyAlignment="1" applyProtection="1">
      <alignment horizontal="left" wrapText="1"/>
      <protection locked="0"/>
    </xf>
    <xf numFmtId="165" fontId="3" fillId="0" borderId="0" xfId="0" applyNumberFormat="1" applyFont="1" applyAlignment="1" applyProtection="1">
      <alignment horizontal="left" wrapText="1"/>
      <protection locked="0"/>
    </xf>
    <xf numFmtId="0" fontId="6" fillId="5" borderId="13" xfId="0" applyFont="1" applyFill="1" applyBorder="1" applyAlignment="1" applyProtection="1">
      <alignment horizontal="center" vertical="center" wrapText="1"/>
      <protection locked="0"/>
    </xf>
    <xf numFmtId="49" fontId="6" fillId="5" borderId="13" xfId="0" applyNumberFormat="1" applyFont="1" applyFill="1" applyBorder="1" applyAlignment="1" applyProtection="1">
      <alignment horizontal="center" vertical="center" wrapText="1"/>
      <protection locked="0"/>
    </xf>
    <xf numFmtId="165" fontId="6" fillId="5" borderId="13" xfId="0" applyNumberFormat="1" applyFont="1" applyFill="1" applyBorder="1" applyAlignment="1" applyProtection="1">
      <alignment horizontal="center" vertical="center" wrapText="1"/>
      <protection locked="0"/>
    </xf>
    <xf numFmtId="0" fontId="6" fillId="5" borderId="13" xfId="0" applyFont="1" applyFill="1" applyBorder="1" applyAlignment="1">
      <alignment horizontal="center" vertical="center" wrapText="1"/>
    </xf>
    <xf numFmtId="17" fontId="6" fillId="5" borderId="13" xfId="0" applyNumberFormat="1" applyFont="1" applyFill="1" applyBorder="1" applyAlignment="1">
      <alignment horizontal="center" vertical="center" wrapText="1"/>
    </xf>
    <xf numFmtId="0" fontId="6" fillId="5" borderId="23" xfId="0" applyFont="1" applyFill="1" applyBorder="1" applyAlignment="1" applyProtection="1">
      <alignment horizontal="center" vertical="center" wrapText="1"/>
      <protection locked="0"/>
    </xf>
    <xf numFmtId="44" fontId="1" fillId="0" borderId="0" xfId="3" applyFont="1" applyBorder="1"/>
    <xf numFmtId="0" fontId="12" fillId="4" borderId="0" xfId="0" applyFont="1" applyFill="1" applyAlignment="1">
      <alignment horizontal="left" vertical="center" readingOrder="1"/>
    </xf>
    <xf numFmtId="49" fontId="12" fillId="4" borderId="0" xfId="0" applyNumberFormat="1" applyFont="1" applyFill="1" applyAlignment="1">
      <alignment horizontal="left" vertical="center" readingOrder="1"/>
    </xf>
    <xf numFmtId="0" fontId="0" fillId="0" borderId="11" xfId="0" applyBorder="1"/>
    <xf numFmtId="44" fontId="0" fillId="0" borderId="11" xfId="3" applyFont="1" applyBorder="1"/>
    <xf numFmtId="49" fontId="12" fillId="0" borderId="0" xfId="0" applyNumberFormat="1" applyFont="1" applyAlignment="1">
      <alignment horizontal="left" vertical="center" readingOrder="1"/>
    </xf>
    <xf numFmtId="44" fontId="1" fillId="0" borderId="11" xfId="3" applyFont="1" applyBorder="1"/>
    <xf numFmtId="0" fontId="1" fillId="0" borderId="11" xfId="0" applyFont="1" applyBorder="1"/>
    <xf numFmtId="14" fontId="12" fillId="4" borderId="0" xfId="0" applyNumberFormat="1" applyFont="1" applyFill="1" applyAlignment="1">
      <alignment horizontal="left" vertical="center" readingOrder="1"/>
    </xf>
    <xf numFmtId="167" fontId="12" fillId="4" borderId="0" xfId="0" applyNumberFormat="1" applyFont="1" applyFill="1" applyAlignment="1">
      <alignment horizontal="left" vertical="center" readingOrder="1"/>
    </xf>
    <xf numFmtId="14" fontId="1" fillId="0" borderId="1" xfId="0" applyNumberFormat="1" applyFont="1" applyBorder="1" applyAlignment="1" applyProtection="1">
      <alignment horizontal="center" vertical="center" wrapText="1"/>
      <protection hidden="1"/>
    </xf>
    <xf numFmtId="14" fontId="1" fillId="0" borderId="9" xfId="0" applyNumberFormat="1" applyFont="1" applyBorder="1" applyAlignment="1" applyProtection="1">
      <alignment horizontal="center" vertical="center" wrapText="1"/>
      <protection hidden="1"/>
    </xf>
    <xf numFmtId="14" fontId="1" fillId="0" borderId="0" xfId="0" applyNumberFormat="1" applyFont="1" applyAlignment="1">
      <alignment horizontal="center" vertical="center" wrapText="1"/>
    </xf>
    <xf numFmtId="14" fontId="1" fillId="0" borderId="0" xfId="0" applyNumberFormat="1" applyFont="1" applyAlignment="1" applyProtection="1">
      <alignment vertical="center" wrapText="1"/>
      <protection locked="0"/>
    </xf>
    <xf numFmtId="14" fontId="1" fillId="0" borderId="1" xfId="0" applyNumberFormat="1" applyFont="1" applyBorder="1" applyAlignment="1" applyProtection="1">
      <alignment horizontal="center" vertical="center" wrapText="1" shrinkToFit="1"/>
      <protection locked="0"/>
    </xf>
    <xf numFmtId="14" fontId="1" fillId="0" borderId="0" xfId="0" applyNumberFormat="1" applyFont="1" applyAlignment="1" applyProtection="1">
      <alignment wrapText="1"/>
      <protection locked="0"/>
    </xf>
    <xf numFmtId="14" fontId="6" fillId="0" borderId="0" xfId="1" applyNumberFormat="1" applyFont="1" applyFill="1" applyBorder="1" applyAlignment="1" applyProtection="1">
      <alignment vertical="center" wrapText="1"/>
      <protection locked="0"/>
    </xf>
    <xf numFmtId="14" fontId="3" fillId="0" borderId="0" xfId="0" applyNumberFormat="1" applyFont="1" applyAlignment="1" applyProtection="1">
      <alignment wrapText="1"/>
      <protection locked="0"/>
    </xf>
    <xf numFmtId="14" fontId="1" fillId="0" borderId="1" xfId="0" applyNumberFormat="1" applyFont="1" applyBorder="1" applyAlignment="1" applyProtection="1">
      <alignment horizontal="center" vertical="center" wrapText="1" shrinkToFit="1"/>
      <protection hidden="1"/>
    </xf>
    <xf numFmtId="0" fontId="12" fillId="0" borderId="0" xfId="0" applyFont="1" applyAlignment="1">
      <alignment horizontal="left" vertical="center" readingOrder="1"/>
    </xf>
    <xf numFmtId="2" fontId="1" fillId="0" borderId="1" xfId="0" applyNumberFormat="1" applyFont="1" applyBorder="1" applyAlignment="1" applyProtection="1">
      <alignment horizontal="center" vertical="center" wrapText="1"/>
      <protection locked="0"/>
    </xf>
    <xf numFmtId="2" fontId="1" fillId="3" borderId="1" xfId="0" applyNumberFormat="1" applyFont="1" applyFill="1" applyBorder="1" applyAlignment="1">
      <alignment horizontal="center" vertical="center" wrapText="1"/>
    </xf>
    <xf numFmtId="0" fontId="6" fillId="0" borderId="0" xfId="0" applyFont="1" applyAlignment="1" applyProtection="1">
      <alignment horizontal="center" wrapText="1"/>
      <protection locked="0"/>
    </xf>
    <xf numFmtId="49" fontId="1" fillId="0" borderId="22" xfId="2" applyNumberFormat="1" applyBorder="1" applyAlignment="1" applyProtection="1">
      <alignment horizontal="center" wrapText="1"/>
      <protection locked="0"/>
    </xf>
    <xf numFmtId="0" fontId="1" fillId="0" borderId="24" xfId="2" applyBorder="1" applyAlignment="1" applyProtection="1">
      <alignment horizontal="center" wrapText="1"/>
      <protection locked="0"/>
    </xf>
    <xf numFmtId="0" fontId="6" fillId="5" borderId="0" xfId="1" applyFont="1" applyFill="1" applyBorder="1" applyAlignment="1" applyProtection="1">
      <alignment horizontal="center" vertical="center" wrapText="1"/>
      <protection locked="0"/>
    </xf>
    <xf numFmtId="0" fontId="6" fillId="5" borderId="19" xfId="0" applyFont="1" applyFill="1" applyBorder="1" applyAlignment="1" applyProtection="1">
      <alignment horizontal="center" vertical="center" wrapText="1"/>
      <protection locked="0"/>
    </xf>
    <xf numFmtId="0" fontId="6" fillId="5" borderId="20" xfId="0" applyFont="1" applyFill="1" applyBorder="1" applyAlignment="1" applyProtection="1">
      <alignment horizontal="center" vertical="center" wrapText="1"/>
      <protection locked="0"/>
    </xf>
    <xf numFmtId="0" fontId="6" fillId="5" borderId="21" xfId="0" applyFont="1" applyFill="1" applyBorder="1" applyAlignment="1" applyProtection="1">
      <alignment horizontal="center" vertical="center" wrapText="1"/>
      <protection locked="0"/>
    </xf>
    <xf numFmtId="17" fontId="1" fillId="3" borderId="1" xfId="0" applyNumberFormat="1" applyFont="1" applyFill="1" applyBorder="1" applyAlignment="1" applyProtection="1">
      <alignment horizontal="center" wrapText="1"/>
      <protection locked="0"/>
    </xf>
    <xf numFmtId="0" fontId="1" fillId="3" borderId="1" xfId="0" applyFont="1" applyFill="1" applyBorder="1" applyAlignment="1" applyProtection="1">
      <alignment horizontal="center" wrapText="1"/>
      <protection locked="0"/>
    </xf>
    <xf numFmtId="0" fontId="7" fillId="0" borderId="0" xfId="0" applyFont="1" applyAlignment="1" applyProtection="1">
      <alignment horizontal="center" wrapText="1"/>
      <protection locked="0"/>
    </xf>
    <xf numFmtId="0" fontId="1" fillId="0" borderId="0" xfId="0" applyFont="1" applyAlignment="1">
      <alignment horizontal="center" wrapText="1"/>
    </xf>
    <xf numFmtId="0" fontId="3" fillId="0" borderId="0" xfId="0" applyFont="1" applyAlignment="1" applyProtection="1">
      <alignment horizontal="center" wrapText="1"/>
      <protection locked="0"/>
    </xf>
    <xf numFmtId="14" fontId="4" fillId="0" borderId="22" xfId="2" applyNumberFormat="1" applyFont="1" applyBorder="1" applyAlignment="1" applyProtection="1">
      <alignment horizontal="center" wrapText="1"/>
      <protection locked="0"/>
    </xf>
    <xf numFmtId="0" fontId="1" fillId="0" borderId="0" xfId="0" applyFont="1" applyAlignment="1" applyProtection="1">
      <alignment horizontal="center" wrapText="1"/>
      <protection locked="0"/>
    </xf>
    <xf numFmtId="0" fontId="19" fillId="5" borderId="10" xfId="0" applyFont="1" applyFill="1" applyBorder="1" applyAlignment="1" applyProtection="1">
      <alignment horizontal="center" vertical="center" wrapText="1"/>
      <protection locked="0"/>
    </xf>
    <xf numFmtId="0" fontId="19" fillId="5" borderId="22"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cellXfs>
  <cellStyles count="4">
    <cellStyle name="Currency" xfId="3" builtinId="4"/>
    <cellStyle name="Hyperlink" xfId="1" builtinId="8"/>
    <cellStyle name="Normal" xfId="0" builtinId="0"/>
    <cellStyle name="Normal 2" xfId="2" xr:uid="{CD8EAFD7-641E-4148-BF37-BCB81208868E}"/>
  </cellStyles>
  <dxfs count="33">
    <dxf>
      <alignment horizontal="general" vertical="bottom" textRotation="0" wrapText="1" indent="0" justifyLastLine="0" shrinkToFit="0" readingOrder="0"/>
      <border diagonalUp="0" diagonalDown="0" outline="0">
        <left style="thin">
          <color indexed="64"/>
        </left>
        <right/>
        <top style="thin">
          <color indexed="64"/>
        </top>
        <bottom/>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6"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2" formatCode="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0"/>
        <name val="Arial"/>
        <family val="2"/>
        <scheme val="none"/>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0"/>
        <name val="Arial"/>
        <family val="2"/>
        <scheme val="none"/>
      </font>
      <fill>
        <patternFill patternType="solid">
          <fgColor indexed="64"/>
          <bgColor theme="7" tint="-0.249977111117893"/>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0"/>
        <name val="Arial"/>
        <family val="2"/>
        <scheme val="none"/>
      </font>
      <fill>
        <patternFill patternType="solid">
          <fgColor indexed="64"/>
          <bgColor theme="7" tint="-0.249977111117893"/>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7" tint="-0.249977111117893"/>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7" tint="-0.249977111117893"/>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7" tint="-0.249977111117893"/>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color theme="3"/>
      </font>
      <fill>
        <patternFill>
          <bgColor theme="4" tint="0.79998168889431442"/>
        </patternFill>
      </fill>
    </dxf>
    <dxf>
      <alignment horizontal="general" vertical="center" textRotation="0" wrapText="1" indent="0" justifyLastLine="0" shrinkToFit="0" readingOrder="0"/>
    </dxf>
    <dxf>
      <alignment horizontal="general" vertical="top" textRotation="0" wrapText="1" indent="0" justifyLastLine="0" shrinkToFit="0" readingOrder="0"/>
    </dxf>
    <dxf>
      <alignment horizontal="general" vertical="center" textRotation="0" wrapText="0" indent="0" justifyLastLine="0" shrinkToFit="0" readingOrder="0"/>
    </dxf>
    <dxf>
      <fill>
        <patternFill patternType="solid">
          <fgColor indexed="64"/>
          <bgColor theme="3" tint="-0.499984740745262"/>
        </patternFill>
      </fill>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0"/>
        <color auto="1"/>
        <name val="Arial"/>
        <family val="2"/>
        <scheme val="none"/>
      </font>
      <numFmt numFmtId="166" formatCode="&quot;$&quot;#,##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auto="1"/>
        <name val="Arial"/>
        <family val="2"/>
        <scheme val="none"/>
      </font>
      <numFmt numFmtId="166" formatCode="&quot;$&quot;#,##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numFmt numFmtId="166" formatCode="&quot;$&quot;#,##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19" formatCode="m/d/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top style="thin">
          <color indexed="64"/>
        </top>
      </border>
    </dxf>
    <dxf>
      <alignment textRotation="0" wrapText="1" indent="0" justifyLastLine="0" readingOrder="0"/>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alignment horizontal="center" vertical="center" textRotation="0" wrapText="1" indent="0" justifyLastLine="0" readingOrder="0"/>
      <protection locked="0" hidden="0"/>
    </dxf>
    <dxf>
      <border>
        <bottom style="thin">
          <color indexed="64"/>
        </bottom>
      </border>
    </dxf>
    <dxf>
      <fill>
        <patternFill patternType="solid">
          <fgColor indexed="64"/>
          <bgColor theme="7" tint="-0.249977111117893"/>
        </patternFill>
      </fill>
      <alignment textRotation="0" wrapText="1" indent="0" justifyLastLine="0" readingOrder="0"/>
      <border diagonalUp="0" diagonalDown="0" outline="0">
        <left style="thin">
          <color indexed="64"/>
        </left>
        <right style="thin">
          <color indexed="64"/>
        </right>
        <top/>
        <bottom/>
      </border>
      <protection locked="0" hidden="0"/>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18</xdr:row>
      <xdr:rowOff>66675</xdr:rowOff>
    </xdr:from>
    <xdr:to>
      <xdr:col>0</xdr:col>
      <xdr:colOff>4924425</xdr:colOff>
      <xdr:row>29</xdr:row>
      <xdr:rowOff>15091</xdr:rowOff>
    </xdr:to>
    <xdr:pic>
      <xdr:nvPicPr>
        <xdr:cNvPr id="2" name="Picture 1">
          <a:extLst>
            <a:ext uri="{FF2B5EF4-FFF2-40B4-BE49-F238E27FC236}">
              <a16:creationId xmlns:a16="http://schemas.microsoft.com/office/drawing/2014/main" id="{3123E0E0-1747-4521-8F93-1D6EF1A9F5E5}"/>
            </a:ext>
          </a:extLst>
        </xdr:cNvPr>
        <xdr:cNvPicPr>
          <a:picLocks noChangeAspect="1"/>
        </xdr:cNvPicPr>
      </xdr:nvPicPr>
      <xdr:blipFill>
        <a:blip xmlns:r="http://schemas.openxmlformats.org/officeDocument/2006/relationships" r:embed="rId1"/>
        <a:stretch>
          <a:fillRect/>
        </a:stretch>
      </xdr:blipFill>
      <xdr:spPr>
        <a:xfrm>
          <a:off x="0" y="3781425"/>
          <a:ext cx="4924425" cy="1729591"/>
        </a:xfrm>
        <a:prstGeom prst="rect">
          <a:avLst/>
        </a:prstGeom>
      </xdr:spPr>
    </xdr:pic>
    <xdr:clientData/>
  </xdr:twoCellAnchor>
  <xdr:twoCellAnchor editAs="oneCell">
    <xdr:from>
      <xdr:col>0</xdr:col>
      <xdr:colOff>0</xdr:colOff>
      <xdr:row>31</xdr:row>
      <xdr:rowOff>28576</xdr:rowOff>
    </xdr:from>
    <xdr:to>
      <xdr:col>0</xdr:col>
      <xdr:colOff>5067300</xdr:colOff>
      <xdr:row>38</xdr:row>
      <xdr:rowOff>28</xdr:rowOff>
    </xdr:to>
    <xdr:pic>
      <xdr:nvPicPr>
        <xdr:cNvPr id="3" name="Picture 2">
          <a:extLst>
            <a:ext uri="{FF2B5EF4-FFF2-40B4-BE49-F238E27FC236}">
              <a16:creationId xmlns:a16="http://schemas.microsoft.com/office/drawing/2014/main" id="{42BEFD53-4D44-41A2-B0CA-00484FAE63C6}"/>
            </a:ext>
          </a:extLst>
        </xdr:cNvPr>
        <xdr:cNvPicPr>
          <a:picLocks noChangeAspect="1"/>
        </xdr:cNvPicPr>
      </xdr:nvPicPr>
      <xdr:blipFill>
        <a:blip xmlns:r="http://schemas.openxmlformats.org/officeDocument/2006/relationships" r:embed="rId2"/>
        <a:stretch>
          <a:fillRect/>
        </a:stretch>
      </xdr:blipFill>
      <xdr:spPr>
        <a:xfrm>
          <a:off x="0" y="5848351"/>
          <a:ext cx="5067300" cy="11049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5E4AB23-7360-4CCB-8271-486A685BF3D1}" name="Table8" displayName="Table8" ref="A7:K72" totalsRowCount="1" headerRowDxfId="32" dataDxfId="30" totalsRowDxfId="28" headerRowBorderDxfId="31" tableBorderDxfId="29" totalsRowBorderDxfId="27">
  <autoFilter ref="A7:K71" xr:uid="{05E4AB23-7360-4CCB-8271-486A685BF3D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6" xr3:uid="{B2B4079F-3A97-45A8-9BEC-FDD4D37FDB9B}" name="Client Legal Name" dataDxfId="26" totalsRowDxfId="10"/>
    <tableColumn id="7" xr3:uid="{B0FBD054-4E16-4D2C-9044-17277BA8930A}" name="Client Date of Birth" dataDxfId="25" totalsRowDxfId="9"/>
    <tableColumn id="8" xr3:uid="{B732FB3C-1EB9-4529-A7DC-5F46816B987D}" name="Program" dataDxfId="24" totalsRowDxfId="8"/>
    <tableColumn id="1" xr3:uid="{BA8FE7BE-E48F-46CA-9E39-6EB2F0A36458}" name="Approved Service Provided" dataDxfId="23" totalsRowDxfId="7"/>
    <tableColumn id="4" xr3:uid="{9EC07234-3369-42C9-8C5B-BDC788B511AC}" name="County of Service" dataDxfId="22" totalsRowDxfId="6"/>
    <tableColumn id="3" xr3:uid="{F0F0D0E9-6834-449A-9033-BF1CC8653E96}" name="Dates of Service" dataDxfId="21" totalsRowDxfId="5"/>
    <tableColumn id="11" xr3:uid="{E408B624-D95C-4777-BCDC-1DDD88FD4DE7}" name="Units" totalsRowFunction="sum" dataDxfId="20" totalsRowDxfId="4"/>
    <tableColumn id="12" xr3:uid="{922E7A77-C5C8-4100-A1C4-333777E2AEB1}" name="Rate" dataDxfId="19" totalsRowDxfId="3">
      <calculatedColumnFormula>IFERROR(VLOOKUP(Table8[[#This Row],[Combined]],'Optimax Rates'!D:G,4,FALSE),"")</calculatedColumnFormula>
    </tableColumn>
    <tableColumn id="13" xr3:uid="{256BC176-09C6-43A8-BBC9-E37651ACF1B3}" name="Total Amount" totalsRowFunction="sum" dataDxfId="18" totalsRowDxfId="2">
      <calculatedColumnFormula>IF(Table8[[#This Row],[Rate]]="","",Table8[[#This Row],[Units]]*Table8[[#This Row],[Rate]])</calculatedColumnFormula>
    </tableColumn>
    <tableColumn id="15" xr3:uid="{AF6120D7-AD8D-42F2-BF1A-34753CCEC0A9}" name="Program Code" dataDxfId="17" totalsRowDxfId="1">
      <calculatedColumnFormula>IF(Table8[[#This Row],[Program]]="State SLS", "8", IF(Table8[[#This Row],[Program]]="OBRA", "9", ""))</calculatedColumnFormula>
    </tableColumn>
    <tableColumn id="16" xr3:uid="{E049035B-2419-407E-A927-F4E1984EE0B6}" name="Combined" dataDxfId="16" totalsRowDxfId="0">
      <calculatedColumnFormula>J8&amp;Table8[[#This Row],[Approved Service Provided]]&amp;Table8[[#This Row],[County of Service]]</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B84840-3426-437B-9B69-16C439E903B3}" name="Table1" displayName="Table1" ref="A1:C19" totalsRowShown="0" headerRowDxfId="15">
  <autoFilter ref="A1:C19" xr:uid="{B3B84840-3426-437B-9B69-16C439E903B3}"/>
  <tableColumns count="3">
    <tableColumn id="1" xr3:uid="{DF3A9821-949B-4C9B-9984-EF1CA7BF9CE4}" name="Service" dataDxfId="14"/>
    <tableColumn id="2" xr3:uid="{B177573D-F22E-4424-8813-2135993A7384}" name="Definition" dataDxfId="13"/>
    <tableColumn id="3" xr3:uid="{EE4D2E27-7D2A-4226-A16C-B9A824C4FE44}" name="Additional Notes" dataDxfId="12"/>
  </tableColumns>
  <tableStyleInfo name="TableStyleMedium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hcpf.colorado.gov/provider-rates-fee-schedule" TargetMode="External"/><Relationship Id="rId7" Type="http://schemas.openxmlformats.org/officeDocument/2006/relationships/hyperlink" Target="https://www.rmhumanservices.org/for-providers/" TargetMode="External"/><Relationship Id="rId2" Type="http://schemas.openxmlformats.org/officeDocument/2006/relationships/hyperlink" Target="https://www.sos.state.co.us/CCR/GenerateRulePdf.do?ruleVersionId=9541&amp;fileName=10%20CCR%202505-10%208.500" TargetMode="External"/><Relationship Id="rId1" Type="http://schemas.openxmlformats.org/officeDocument/2006/relationships/hyperlink" Target="https://hcpf.colorado.gov/long-term-services-supports-benefits-services-glossary" TargetMode="External"/><Relationship Id="rId6" Type="http://schemas.openxmlformats.org/officeDocument/2006/relationships/hyperlink" Target="https://www.aapc.com/resources/medical-auditing-frequently-asked-questions" TargetMode="External"/><Relationship Id="rId5" Type="http://schemas.openxmlformats.org/officeDocument/2006/relationships/hyperlink" Target="https://www.hhs.gov/guidance/document/complying-medical-record-documentation-requirements-fact-sheet" TargetMode="External"/><Relationship Id="rId4" Type="http://schemas.openxmlformats.org/officeDocument/2006/relationships/hyperlink" Target="https://www.cms.gov/medicare/medicaid-coordination/states/dcoumentation-matters-toolk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82"/>
  <sheetViews>
    <sheetView showGridLines="0" tabSelected="1" zoomScaleNormal="100" zoomScaleSheetLayoutView="40" zoomScalePageLayoutView="50" workbookViewId="0">
      <selection activeCell="C29" sqref="C29:G29"/>
    </sheetView>
  </sheetViews>
  <sheetFormatPr defaultRowHeight="12.75"/>
  <cols>
    <col min="1" max="1" width="33.85546875" style="73" customWidth="1"/>
    <col min="2" max="2" width="14.5703125" style="105" customWidth="1"/>
    <col min="3" max="3" width="24.85546875" style="105" customWidth="1"/>
    <col min="4" max="4" width="41.42578125" style="106" customWidth="1"/>
    <col min="5" max="5" width="15.85546875" style="99" customWidth="1"/>
    <col min="6" max="6" width="19.85546875" style="73" customWidth="1"/>
    <col min="7" max="7" width="13.85546875" style="73" customWidth="1"/>
    <col min="8" max="8" width="14" style="73" customWidth="1"/>
    <col min="9" max="9" width="15.5703125" style="73" customWidth="1"/>
    <col min="10" max="10" width="13.7109375" style="73" hidden="1" customWidth="1"/>
    <col min="11" max="11" width="102" style="73" hidden="1" customWidth="1"/>
    <col min="12" max="12" width="9.140625" style="73" hidden="1" customWidth="1"/>
    <col min="13" max="13" width="0" style="73" hidden="1" customWidth="1"/>
    <col min="14" max="14" width="11.28515625" style="73" customWidth="1"/>
    <col min="15" max="16384" width="9.140625" style="73"/>
  </cols>
  <sheetData>
    <row r="1" spans="1:15" ht="9" customHeight="1">
      <c r="A1" s="135"/>
      <c r="B1" s="135"/>
      <c r="C1" s="135"/>
      <c r="D1" s="72"/>
      <c r="E1" s="72"/>
      <c r="F1" s="72"/>
      <c r="G1" s="72"/>
      <c r="H1" s="72"/>
      <c r="I1" s="72"/>
      <c r="J1" s="72"/>
      <c r="K1" s="72"/>
    </row>
    <row r="2" spans="1:15" s="75" customFormat="1" ht="12.75" customHeight="1">
      <c r="A2" s="74" t="s">
        <v>0</v>
      </c>
      <c r="B2" s="143"/>
      <c r="C2" s="143"/>
      <c r="D2" s="73"/>
      <c r="E2" s="148"/>
      <c r="F2" s="148"/>
      <c r="H2" s="63"/>
      <c r="I2" s="63"/>
      <c r="J2" s="63"/>
      <c r="K2" s="63"/>
      <c r="N2" s="38"/>
    </row>
    <row r="3" spans="1:15" s="75" customFormat="1" ht="15.75" customHeight="1">
      <c r="A3" s="76" t="s">
        <v>1</v>
      </c>
      <c r="B3" s="142"/>
      <c r="C3" s="143"/>
      <c r="D3" s="77"/>
      <c r="E3" s="78"/>
      <c r="G3" s="64"/>
      <c r="H3" s="63"/>
      <c r="I3" s="63"/>
      <c r="J3" s="63"/>
      <c r="K3" s="63"/>
    </row>
    <row r="4" spans="1:15" s="75" customFormat="1" ht="6" customHeight="1">
      <c r="A4" s="146"/>
      <c r="B4" s="146"/>
      <c r="C4" s="146"/>
      <c r="D4" s="77"/>
      <c r="E4" s="78"/>
      <c r="G4" s="64"/>
      <c r="H4" s="63"/>
      <c r="I4" s="63"/>
      <c r="J4" s="63"/>
      <c r="K4" s="63"/>
    </row>
    <row r="5" spans="1:15" ht="20.25" customHeight="1">
      <c r="A5" s="139" t="s">
        <v>151</v>
      </c>
      <c r="B5" s="140"/>
      <c r="C5" s="140"/>
      <c r="D5" s="140"/>
      <c r="E5" s="140"/>
      <c r="F5" s="140"/>
      <c r="G5" s="140"/>
      <c r="H5" s="140"/>
      <c r="I5" s="140"/>
      <c r="J5" s="141"/>
      <c r="K5" s="72"/>
    </row>
    <row r="6" spans="1:15" ht="20.25" customHeight="1">
      <c r="A6" s="149" t="s">
        <v>137</v>
      </c>
      <c r="B6" s="150"/>
      <c r="C6" s="150"/>
      <c r="D6" s="150"/>
      <c r="E6" s="150"/>
      <c r="F6" s="150"/>
      <c r="G6" s="150"/>
      <c r="H6" s="150"/>
      <c r="I6" s="150"/>
      <c r="J6" s="112"/>
      <c r="K6" s="72"/>
    </row>
    <row r="7" spans="1:15" s="79" customFormat="1" ht="40.5" customHeight="1">
      <c r="A7" s="107" t="s">
        <v>130</v>
      </c>
      <c r="B7" s="107" t="s">
        <v>131</v>
      </c>
      <c r="C7" s="108" t="s">
        <v>125</v>
      </c>
      <c r="D7" s="107" t="s">
        <v>2</v>
      </c>
      <c r="E7" s="108" t="s">
        <v>126</v>
      </c>
      <c r="F7" s="109" t="s">
        <v>129</v>
      </c>
      <c r="G7" s="110" t="s">
        <v>4</v>
      </c>
      <c r="H7" s="111" t="s">
        <v>5</v>
      </c>
      <c r="I7" s="111" t="s">
        <v>6</v>
      </c>
      <c r="J7" s="108" t="s">
        <v>136</v>
      </c>
      <c r="K7" s="71" t="s">
        <v>3</v>
      </c>
      <c r="L7" s="66"/>
      <c r="M7" s="66"/>
      <c r="N7" s="66"/>
      <c r="O7" s="66"/>
    </row>
    <row r="8" spans="1:15" s="68" customFormat="1">
      <c r="A8" s="80"/>
      <c r="B8" s="81"/>
      <c r="C8" s="80"/>
      <c r="D8" s="80"/>
      <c r="E8" s="80"/>
      <c r="F8" s="81"/>
      <c r="G8" s="133"/>
      <c r="H8" s="82" t="str">
        <f>IFERROR(VLOOKUP(Table8[[#This Row],[Combined]],'Optimax Rates'!D:G,4,FALSE),"")</f>
        <v/>
      </c>
      <c r="I8" s="82" t="str">
        <f>IF(Table8[[#This Row],[Rate]]="","",Table8[[#This Row],[Units]]*Table8[[#This Row],[Rate]])</f>
        <v/>
      </c>
      <c r="J8" s="83" t="str">
        <f>IF(Table8[[#This Row],[Program]]="State SLS", "8", IF(Table8[[#This Row],[Program]]="OBRA", "9", ""))</f>
        <v/>
      </c>
      <c r="K8" s="84" t="str">
        <f>J8&amp;Table8[[#This Row],[Approved Service Provided]]&amp;Table8[[#This Row],[County of Service]]</f>
        <v/>
      </c>
      <c r="L8" s="67"/>
      <c r="M8" s="67"/>
      <c r="N8" s="67"/>
      <c r="O8" s="67"/>
    </row>
    <row r="9" spans="1:15" s="68" customFormat="1">
      <c r="A9" s="80"/>
      <c r="B9" s="81"/>
      <c r="C9" s="80"/>
      <c r="D9" s="80"/>
      <c r="E9" s="80"/>
      <c r="F9" s="81"/>
      <c r="G9" s="133"/>
      <c r="H9" s="82" t="str">
        <f>IFERROR(VLOOKUP(Table8[[#This Row],[Combined]],'Optimax Rates'!D:G,4,FALSE),"")</f>
        <v/>
      </c>
      <c r="I9" s="82" t="str">
        <f>IF(Table8[[#This Row],[Rate]]="","",Table8[[#This Row],[Units]]*Table8[[#This Row],[Rate]])</f>
        <v/>
      </c>
      <c r="J9" s="83" t="str">
        <f>IF(Table8[[#This Row],[Program]]="State SLS", "8", IF(Table8[[#This Row],[Program]]="OBRA", "9", ""))</f>
        <v/>
      </c>
      <c r="K9" s="84" t="str">
        <f>J9&amp;Table8[[#This Row],[Approved Service Provided]]&amp;Table8[[#This Row],[County of Service]]</f>
        <v/>
      </c>
      <c r="L9" s="67"/>
      <c r="M9" s="67"/>
      <c r="N9" s="67"/>
      <c r="O9" s="67"/>
    </row>
    <row r="10" spans="1:15" s="85" customFormat="1">
      <c r="A10" s="80"/>
      <c r="B10" s="81"/>
      <c r="C10" s="80"/>
      <c r="D10" s="80"/>
      <c r="E10" s="80"/>
      <c r="F10" s="81"/>
      <c r="G10" s="133"/>
      <c r="H10" s="82" t="str">
        <f>IFERROR(VLOOKUP(Table8[[#This Row],[Combined]],'Optimax Rates'!D:G,4,FALSE),"")</f>
        <v/>
      </c>
      <c r="I10" s="82" t="str">
        <f>IF(Table8[[#This Row],[Rate]]="","",Table8[[#This Row],[Units]]*Table8[[#This Row],[Rate]])</f>
        <v/>
      </c>
      <c r="J10" s="83" t="str">
        <f>IF(Table8[[#This Row],[Program]]="State SLS", "8", IF(Table8[[#This Row],[Program]]="OBRA", "9", ""))</f>
        <v/>
      </c>
      <c r="K10" s="84" t="str">
        <f>J10&amp;Table8[[#This Row],[Approved Service Provided]]&amp;Table8[[#This Row],[County of Service]]</f>
        <v/>
      </c>
      <c r="L10" s="67"/>
      <c r="M10" s="67"/>
      <c r="N10" s="67"/>
      <c r="O10" s="67"/>
    </row>
    <row r="11" spans="1:15" s="85" customFormat="1">
      <c r="A11" s="80"/>
      <c r="B11" s="81"/>
      <c r="C11" s="80"/>
      <c r="D11" s="80"/>
      <c r="E11" s="80"/>
      <c r="F11" s="81"/>
      <c r="G11" s="133"/>
      <c r="H11" s="82" t="str">
        <f>IFERROR(VLOOKUP(Table8[[#This Row],[Combined]],'Optimax Rates'!D:G,4,FALSE),"")</f>
        <v/>
      </c>
      <c r="I11" s="82" t="str">
        <f>IF(Table8[[#This Row],[Rate]]="","",Table8[[#This Row],[Units]]*Table8[[#This Row],[Rate]])</f>
        <v/>
      </c>
      <c r="J11" s="83" t="str">
        <f>IF(Table8[[#This Row],[Program]]="State SLS", "8", IF(Table8[[#This Row],[Program]]="OBRA", "9", ""))</f>
        <v/>
      </c>
      <c r="K11" s="84" t="str">
        <f>J11&amp;Table8[[#This Row],[Approved Service Provided]]&amp;Table8[[#This Row],[County of Service]]</f>
        <v/>
      </c>
      <c r="L11" s="67"/>
      <c r="M11" s="67"/>
      <c r="N11" s="67"/>
      <c r="O11" s="67"/>
    </row>
    <row r="12" spans="1:15" s="85" customFormat="1">
      <c r="A12" s="80"/>
      <c r="B12" s="81"/>
      <c r="C12" s="80"/>
      <c r="D12" s="80"/>
      <c r="E12" s="80"/>
      <c r="F12" s="81"/>
      <c r="G12" s="133"/>
      <c r="H12" s="82" t="str">
        <f>IFERROR(VLOOKUP(Table8[[#This Row],[Combined]],'Optimax Rates'!D:G,4,FALSE),"")</f>
        <v/>
      </c>
      <c r="I12" s="82" t="str">
        <f>IF(Table8[[#This Row],[Rate]]="","",Table8[[#This Row],[Units]]*Table8[[#This Row],[Rate]])</f>
        <v/>
      </c>
      <c r="J12" s="83" t="str">
        <f>IF(Table8[[#This Row],[Program]]="State SLS", "8", IF(Table8[[#This Row],[Program]]="OBRA", "9", ""))</f>
        <v/>
      </c>
      <c r="K12" s="84" t="str">
        <f>J12&amp;Table8[[#This Row],[Approved Service Provided]]&amp;Table8[[#This Row],[County of Service]]</f>
        <v/>
      </c>
      <c r="L12" s="67"/>
      <c r="M12" s="67"/>
      <c r="N12" s="67"/>
      <c r="O12" s="67"/>
    </row>
    <row r="13" spans="1:15" s="85" customFormat="1">
      <c r="A13" s="80"/>
      <c r="B13" s="81"/>
      <c r="C13" s="80"/>
      <c r="D13" s="80"/>
      <c r="E13" s="80"/>
      <c r="F13" s="81"/>
      <c r="G13" s="133"/>
      <c r="H13" s="82" t="str">
        <f>IFERROR(VLOOKUP(Table8[[#This Row],[Combined]],'Optimax Rates'!D:G,4,FALSE),"")</f>
        <v/>
      </c>
      <c r="I13" s="82" t="str">
        <f>IF(Table8[[#This Row],[Rate]]="","",Table8[[#This Row],[Units]]*Table8[[#This Row],[Rate]])</f>
        <v/>
      </c>
      <c r="J13" s="83" t="str">
        <f>IF(Table8[[#This Row],[Program]]="State SLS", "8", IF(Table8[[#This Row],[Program]]="OBRA", "9", ""))</f>
        <v/>
      </c>
      <c r="K13" s="84" t="str">
        <f>J13&amp;Table8[[#This Row],[Approved Service Provided]]&amp;Table8[[#This Row],[County of Service]]</f>
        <v/>
      </c>
      <c r="L13" s="67"/>
      <c r="M13" s="67"/>
      <c r="N13" s="67"/>
      <c r="O13" s="67"/>
    </row>
    <row r="14" spans="1:15" s="85" customFormat="1">
      <c r="A14" s="80"/>
      <c r="B14" s="81"/>
      <c r="C14" s="80"/>
      <c r="D14" s="80"/>
      <c r="E14" s="80"/>
      <c r="F14" s="81"/>
      <c r="G14" s="133"/>
      <c r="H14" s="82" t="str">
        <f>IFERROR(VLOOKUP(Table8[[#This Row],[Combined]],'Optimax Rates'!D:G,4,FALSE),"")</f>
        <v/>
      </c>
      <c r="I14" s="82" t="str">
        <f>IF(Table8[[#This Row],[Rate]]="","",Table8[[#This Row],[Units]]*Table8[[#This Row],[Rate]])</f>
        <v/>
      </c>
      <c r="J14" s="83" t="str">
        <f>IF(Table8[[#This Row],[Program]]="State SLS", "8", IF(Table8[[#This Row],[Program]]="OBRA", "9", ""))</f>
        <v/>
      </c>
      <c r="K14" s="84" t="str">
        <f>J14&amp;Table8[[#This Row],[Approved Service Provided]]&amp;Table8[[#This Row],[County of Service]]</f>
        <v/>
      </c>
      <c r="L14" s="67"/>
      <c r="M14" s="67"/>
      <c r="N14" s="67"/>
      <c r="O14" s="67"/>
    </row>
    <row r="15" spans="1:15" s="126" customFormat="1">
      <c r="A15" s="81"/>
      <c r="B15" s="81"/>
      <c r="C15" s="81"/>
      <c r="D15" s="81"/>
      <c r="E15" s="81"/>
      <c r="F15" s="81"/>
      <c r="G15" s="133"/>
      <c r="H15" s="82" t="str">
        <f>IFERROR(VLOOKUP(Table8[[#This Row],[Combined]],'Optimax Rates'!D:G,4,FALSE),"")</f>
        <v/>
      </c>
      <c r="I15" s="82" t="str">
        <f>IF(Table8[[#This Row],[Rate]]="","",Table8[[#This Row],[Units]]*Table8[[#This Row],[Rate]])</f>
        <v/>
      </c>
      <c r="J15" s="123" t="str">
        <f>IF(Table8[[#This Row],[Program]]="State SLS", "8", IF(Table8[[#This Row],[Program]]="OBRA", "9", ""))</f>
        <v/>
      </c>
      <c r="K15" s="124" t="str">
        <f>J15&amp;Table8[[#This Row],[Approved Service Provided]]&amp;Table8[[#This Row],[County of Service]]</f>
        <v/>
      </c>
      <c r="L15" s="125"/>
      <c r="M15" s="125"/>
      <c r="N15" s="125"/>
      <c r="O15" s="125"/>
    </row>
    <row r="16" spans="1:15" s="126" customFormat="1">
      <c r="A16" s="81"/>
      <c r="B16" s="81"/>
      <c r="C16" s="81"/>
      <c r="D16" s="81"/>
      <c r="E16" s="81"/>
      <c r="F16" s="81"/>
      <c r="G16" s="133"/>
      <c r="H16" s="82" t="str">
        <f>IFERROR(VLOOKUP(Table8[[#This Row],[Combined]],'Optimax Rates'!D:G,4,FALSE),"")</f>
        <v/>
      </c>
      <c r="I16" s="82" t="str">
        <f>IF(Table8[[#This Row],[Rate]]="","",Table8[[#This Row],[Units]]*Table8[[#This Row],[Rate]])</f>
        <v/>
      </c>
      <c r="J16" s="123" t="str">
        <f>IF(Table8[[#This Row],[Program]]="State SLS", "8", IF(Table8[[#This Row],[Program]]="OBRA", "9", ""))</f>
        <v/>
      </c>
      <c r="K16" s="124" t="str">
        <f>J16&amp;Table8[[#This Row],[Approved Service Provided]]&amp;Table8[[#This Row],[County of Service]]</f>
        <v/>
      </c>
      <c r="L16" s="125"/>
      <c r="M16" s="125"/>
      <c r="N16" s="125"/>
      <c r="O16" s="125"/>
    </row>
    <row r="17" spans="1:22" s="126" customFormat="1">
      <c r="A17" s="81"/>
      <c r="B17" s="81"/>
      <c r="C17" s="127"/>
      <c r="D17" s="81"/>
      <c r="E17" s="127"/>
      <c r="F17" s="81"/>
      <c r="G17" s="133"/>
      <c r="H17" s="82" t="str">
        <f>IFERROR(VLOOKUP(Table8[[#This Row],[Combined]],'Optimax Rates'!D:G,4,FALSE),"")</f>
        <v/>
      </c>
      <c r="I17" s="82" t="str">
        <f>IF(Table8[[#This Row],[Rate]]="","",Table8[[#This Row],[Units]]*Table8[[#This Row],[Rate]])</f>
        <v/>
      </c>
      <c r="J17" s="123" t="str">
        <f>IF(Table8[[#This Row],[Program]]="State SLS", "8", IF(Table8[[#This Row],[Program]]="OBRA", "9", ""))</f>
        <v/>
      </c>
      <c r="K17" s="124" t="str">
        <f>J17&amp;Table8[[#This Row],[Approved Service Provided]]&amp;Table8[[#This Row],[County of Service]]</f>
        <v/>
      </c>
      <c r="L17" s="125"/>
      <c r="M17" s="125"/>
      <c r="N17" s="125"/>
      <c r="O17" s="125"/>
      <c r="V17" s="128"/>
    </row>
    <row r="18" spans="1:22" s="126" customFormat="1">
      <c r="A18" s="81"/>
      <c r="B18" s="81"/>
      <c r="C18" s="81"/>
      <c r="D18" s="81"/>
      <c r="E18" s="81"/>
      <c r="F18" s="81"/>
      <c r="G18" s="133"/>
      <c r="H18" s="82" t="str">
        <f>IFERROR(VLOOKUP(Table8[[#This Row],[Combined]],'Optimax Rates'!D:G,4,FALSE),"")</f>
        <v/>
      </c>
      <c r="I18" s="82" t="str">
        <f>IF(Table8[[#This Row],[Rate]]="","",Table8[[#This Row],[Units]]*Table8[[#This Row],[Rate]])</f>
        <v/>
      </c>
      <c r="J18" s="123" t="str">
        <f>IF(Table8[[#This Row],[Program]]="State SLS", "8", IF(Table8[[#This Row],[Program]]="OBRA", "9", ""))</f>
        <v/>
      </c>
      <c r="K18" s="124" t="str">
        <f>J18&amp;Table8[[#This Row],[Approved Service Provided]]&amp;Table8[[#This Row],[County of Service]]</f>
        <v/>
      </c>
      <c r="L18" s="125"/>
      <c r="M18" s="125"/>
      <c r="N18" s="125"/>
      <c r="O18" s="125"/>
    </row>
    <row r="19" spans="1:22" s="126" customFormat="1">
      <c r="A19" s="81"/>
      <c r="B19" s="81"/>
      <c r="C19" s="81"/>
      <c r="D19" s="81"/>
      <c r="E19" s="81"/>
      <c r="F19" s="81"/>
      <c r="G19" s="133"/>
      <c r="H19" s="82" t="str">
        <f>IFERROR(VLOOKUP(Table8[[#This Row],[Combined]],'Optimax Rates'!D:G,4,FALSE),"")</f>
        <v/>
      </c>
      <c r="I19" s="82" t="str">
        <f>IF(Table8[[#This Row],[Rate]]="","",Table8[[#This Row],[Units]]*Table8[[#This Row],[Rate]])</f>
        <v/>
      </c>
      <c r="J19" s="123" t="str">
        <f>IF(Table8[[#This Row],[Program]]="State SLS", "8", IF(Table8[[#This Row],[Program]]="OBRA", "9", ""))</f>
        <v/>
      </c>
      <c r="K19" s="124" t="str">
        <f>J19&amp;Table8[[#This Row],[Approved Service Provided]]&amp;Table8[[#This Row],[County of Service]]</f>
        <v/>
      </c>
      <c r="L19" s="125"/>
      <c r="M19" s="125"/>
      <c r="N19" s="125"/>
      <c r="O19" s="125"/>
    </row>
    <row r="20" spans="1:22" s="126" customFormat="1">
      <c r="A20" s="81"/>
      <c r="B20" s="81"/>
      <c r="C20" s="81"/>
      <c r="D20" s="81"/>
      <c r="E20" s="81"/>
      <c r="F20" s="81"/>
      <c r="G20" s="133"/>
      <c r="H20" s="82" t="str">
        <f>IFERROR(VLOOKUP(Table8[[#This Row],[Combined]],'Optimax Rates'!D:G,4,FALSE),"")</f>
        <v/>
      </c>
      <c r="I20" s="82" t="str">
        <f>IF(Table8[[#This Row],[Rate]]="","",Table8[[#This Row],[Units]]*Table8[[#This Row],[Rate]])</f>
        <v/>
      </c>
      <c r="J20" s="123" t="str">
        <f>IF(Table8[[#This Row],[Program]]="State SLS", "8", IF(Table8[[#This Row],[Program]]="OBRA", "9", ""))</f>
        <v/>
      </c>
      <c r="K20" s="124" t="str">
        <f>J20&amp;Table8[[#This Row],[Approved Service Provided]]&amp;Table8[[#This Row],[County of Service]]</f>
        <v/>
      </c>
      <c r="L20" s="125"/>
      <c r="M20" s="125"/>
      <c r="N20" s="125"/>
      <c r="O20" s="125"/>
    </row>
    <row r="21" spans="1:22" s="126" customFormat="1">
      <c r="A21" s="81"/>
      <c r="B21" s="81"/>
      <c r="C21" s="81"/>
      <c r="D21" s="81"/>
      <c r="E21" s="81"/>
      <c r="F21" s="81"/>
      <c r="G21" s="133"/>
      <c r="H21" s="82" t="str">
        <f>IFERROR(VLOOKUP(Table8[[#This Row],[Combined]],'Optimax Rates'!D:G,4,FALSE),"")</f>
        <v/>
      </c>
      <c r="I21" s="82" t="str">
        <f>IF(Table8[[#This Row],[Rate]]="","",Table8[[#This Row],[Units]]*Table8[[#This Row],[Rate]])</f>
        <v/>
      </c>
      <c r="J21" s="123" t="str">
        <f>IF(Table8[[#This Row],[Program]]="State SLS", "8", IF(Table8[[#This Row],[Program]]="OBRA", "9", ""))</f>
        <v/>
      </c>
      <c r="K21" s="124" t="str">
        <f>J21&amp;Table8[[#This Row],[Approved Service Provided]]&amp;Table8[[#This Row],[County of Service]]</f>
        <v/>
      </c>
      <c r="L21" s="125"/>
      <c r="M21" s="125"/>
      <c r="N21" s="125"/>
      <c r="O21" s="125"/>
    </row>
    <row r="22" spans="1:22" s="126" customFormat="1">
      <c r="A22" s="81"/>
      <c r="B22" s="81"/>
      <c r="C22" s="81"/>
      <c r="D22" s="81"/>
      <c r="E22" s="81"/>
      <c r="F22" s="81"/>
      <c r="G22" s="133"/>
      <c r="H22" s="82" t="str">
        <f>IFERROR(VLOOKUP(Table8[[#This Row],[Combined]],'Optimax Rates'!D:G,4,FALSE),"")</f>
        <v/>
      </c>
      <c r="I22" s="82" t="str">
        <f>IF(Table8[[#This Row],[Rate]]="","",Table8[[#This Row],[Units]]*Table8[[#This Row],[Rate]])</f>
        <v/>
      </c>
      <c r="J22" s="123" t="str">
        <f>IF(Table8[[#This Row],[Program]]="State SLS", "8", IF(Table8[[#This Row],[Program]]="OBRA", "9", ""))</f>
        <v/>
      </c>
      <c r="K22" s="124" t="str">
        <f>J22&amp;Table8[[#This Row],[Approved Service Provided]]&amp;Table8[[#This Row],[County of Service]]</f>
        <v/>
      </c>
      <c r="L22" s="125"/>
      <c r="M22" s="125"/>
      <c r="N22" s="125"/>
      <c r="O22" s="125"/>
    </row>
    <row r="23" spans="1:22" s="126" customFormat="1">
      <c r="A23" s="81"/>
      <c r="B23" s="81"/>
      <c r="C23" s="81"/>
      <c r="D23" s="81"/>
      <c r="E23" s="81"/>
      <c r="F23" s="81"/>
      <c r="G23" s="133"/>
      <c r="H23" s="82" t="str">
        <f>IFERROR(VLOOKUP(Table8[[#This Row],[Combined]],'Optimax Rates'!D:G,4,FALSE),"")</f>
        <v/>
      </c>
      <c r="I23" s="82" t="str">
        <f>IF(Table8[[#This Row],[Rate]]="","",Table8[[#This Row],[Units]]*Table8[[#This Row],[Rate]])</f>
        <v/>
      </c>
      <c r="J23" s="123" t="str">
        <f>IF(Table8[[#This Row],[Program]]="State SLS", "8", IF(Table8[[#This Row],[Program]]="OBRA", "9", ""))</f>
        <v/>
      </c>
      <c r="K23" s="124" t="str">
        <f>J23&amp;Table8[[#This Row],[Approved Service Provided]]&amp;Table8[[#This Row],[County of Service]]</f>
        <v/>
      </c>
      <c r="L23" s="125"/>
      <c r="M23" s="125"/>
      <c r="N23" s="125"/>
      <c r="O23" s="125"/>
    </row>
    <row r="24" spans="1:22" s="126" customFormat="1">
      <c r="A24" s="81"/>
      <c r="B24" s="81"/>
      <c r="C24" s="81"/>
      <c r="D24" s="81"/>
      <c r="E24" s="81"/>
      <c r="F24" s="81"/>
      <c r="G24" s="133"/>
      <c r="H24" s="82" t="str">
        <f>IFERROR(VLOOKUP(Table8[[#This Row],[Combined]],'Optimax Rates'!D:G,4,FALSE),"")</f>
        <v/>
      </c>
      <c r="I24" s="82" t="str">
        <f>IF(Table8[[#This Row],[Rate]]="","",Table8[[#This Row],[Units]]*Table8[[#This Row],[Rate]])</f>
        <v/>
      </c>
      <c r="J24" s="123" t="str">
        <f>IF(Table8[[#This Row],[Program]]="State SLS", "8", IF(Table8[[#This Row],[Program]]="OBRA", "9", ""))</f>
        <v/>
      </c>
      <c r="K24" s="124" t="str">
        <f>J24&amp;Table8[[#This Row],[Approved Service Provided]]&amp;Table8[[#This Row],[County of Service]]</f>
        <v/>
      </c>
      <c r="L24" s="125"/>
      <c r="M24" s="125"/>
      <c r="N24" s="125"/>
      <c r="O24" s="125"/>
    </row>
    <row r="25" spans="1:22" s="126" customFormat="1">
      <c r="A25" s="81"/>
      <c r="B25" s="81"/>
      <c r="C25" s="81"/>
      <c r="D25" s="81"/>
      <c r="E25" s="81"/>
      <c r="F25" s="81"/>
      <c r="G25" s="133"/>
      <c r="H25" s="82" t="str">
        <f>IFERROR(VLOOKUP(Table8[[#This Row],[Combined]],'Optimax Rates'!D:G,4,FALSE),"")</f>
        <v/>
      </c>
      <c r="I25" s="82" t="str">
        <f>IF(Table8[[#This Row],[Rate]]="","",Table8[[#This Row],[Units]]*Table8[[#This Row],[Rate]])</f>
        <v/>
      </c>
      <c r="J25" s="123" t="str">
        <f>IF(Table8[[#This Row],[Program]]="State SLS", "8", IF(Table8[[#This Row],[Program]]="OBRA", "9", ""))</f>
        <v/>
      </c>
      <c r="K25" s="124" t="str">
        <f>J25&amp;Table8[[#This Row],[Approved Service Provided]]&amp;Table8[[#This Row],[County of Service]]</f>
        <v/>
      </c>
      <c r="L25" s="125"/>
      <c r="M25" s="125"/>
      <c r="N25" s="125"/>
      <c r="O25" s="125"/>
    </row>
    <row r="26" spans="1:22" s="126" customFormat="1">
      <c r="A26" s="81"/>
      <c r="B26" s="81"/>
      <c r="C26" s="81"/>
      <c r="D26" s="81"/>
      <c r="E26" s="81"/>
      <c r="F26" s="81"/>
      <c r="G26" s="133"/>
      <c r="H26" s="82" t="str">
        <f>IFERROR(VLOOKUP(Table8[[#This Row],[Combined]],'Optimax Rates'!D:G,4,FALSE),"")</f>
        <v/>
      </c>
      <c r="I26" s="82" t="str">
        <f>IF(Table8[[#This Row],[Rate]]="","",Table8[[#This Row],[Units]]*Table8[[#This Row],[Rate]])</f>
        <v/>
      </c>
      <c r="J26" s="123" t="str">
        <f>IF(Table8[[#This Row],[Program]]="State SLS", "8", IF(Table8[[#This Row],[Program]]="OBRA", "9", ""))</f>
        <v/>
      </c>
      <c r="K26" s="124" t="str">
        <f>J26&amp;Table8[[#This Row],[Approved Service Provided]]&amp;Table8[[#This Row],[County of Service]]</f>
        <v/>
      </c>
      <c r="L26" s="125"/>
      <c r="M26" s="125"/>
      <c r="N26" s="125"/>
      <c r="O26" s="125"/>
    </row>
    <row r="27" spans="1:22" s="126" customFormat="1">
      <c r="A27" s="81"/>
      <c r="B27" s="81"/>
      <c r="C27" s="81"/>
      <c r="D27" s="81"/>
      <c r="E27" s="81"/>
      <c r="F27" s="81"/>
      <c r="G27" s="133"/>
      <c r="H27" s="82" t="str">
        <f>IFERROR(VLOOKUP(Table8[[#This Row],[Combined]],'Optimax Rates'!D:G,4,FALSE),"")</f>
        <v/>
      </c>
      <c r="I27" s="82" t="str">
        <f>IF(Table8[[#This Row],[Rate]]="","",Table8[[#This Row],[Units]]*Table8[[#This Row],[Rate]])</f>
        <v/>
      </c>
      <c r="J27" s="123" t="str">
        <f>IF(Table8[[#This Row],[Program]]="State SLS", "8", IF(Table8[[#This Row],[Program]]="OBRA", "9", ""))</f>
        <v/>
      </c>
      <c r="K27" s="124" t="str">
        <f>J27&amp;Table8[[#This Row],[Approved Service Provided]]&amp;Table8[[#This Row],[County of Service]]</f>
        <v/>
      </c>
      <c r="L27" s="125"/>
      <c r="M27" s="125"/>
      <c r="N27" s="125"/>
      <c r="O27" s="125"/>
    </row>
    <row r="28" spans="1:22" s="126" customFormat="1">
      <c r="A28" s="81"/>
      <c r="B28" s="81"/>
      <c r="C28" s="81"/>
      <c r="D28" s="81"/>
      <c r="E28" s="81"/>
      <c r="F28" s="81"/>
      <c r="G28" s="133"/>
      <c r="H28" s="82" t="str">
        <f>IFERROR(VLOOKUP(Table8[[#This Row],[Combined]],'Optimax Rates'!D:G,4,FALSE),"")</f>
        <v/>
      </c>
      <c r="I28" s="82" t="str">
        <f>IF(Table8[[#This Row],[Rate]]="","",Table8[[#This Row],[Units]]*Table8[[#This Row],[Rate]])</f>
        <v/>
      </c>
      <c r="J28" s="123" t="str">
        <f>IF(Table8[[#This Row],[Program]]="State SLS", "8", IF(Table8[[#This Row],[Program]]="OBRA", "9", ""))</f>
        <v/>
      </c>
      <c r="K28" s="124" t="str">
        <f>J28&amp;Table8[[#This Row],[Approved Service Provided]]&amp;Table8[[#This Row],[County of Service]]</f>
        <v/>
      </c>
      <c r="L28" s="125"/>
      <c r="M28" s="125"/>
      <c r="N28" s="125"/>
      <c r="O28" s="125"/>
    </row>
    <row r="29" spans="1:22" s="126" customFormat="1">
      <c r="A29" s="81"/>
      <c r="B29" s="81"/>
      <c r="C29" s="81"/>
      <c r="D29" s="81"/>
      <c r="E29" s="81"/>
      <c r="F29" s="81"/>
      <c r="G29" s="133"/>
      <c r="H29" s="82" t="str">
        <f>IFERROR(VLOOKUP(Table8[[#This Row],[Combined]],'Optimax Rates'!D:G,4,FALSE),"")</f>
        <v/>
      </c>
      <c r="I29" s="82" t="str">
        <f>IF(Table8[[#This Row],[Rate]]="","",Table8[[#This Row],[Units]]*Table8[[#This Row],[Rate]])</f>
        <v/>
      </c>
      <c r="J29" s="123" t="str">
        <f>IF(Table8[[#This Row],[Program]]="State SLS", "8", IF(Table8[[#This Row],[Program]]="OBRA", "9", ""))</f>
        <v/>
      </c>
      <c r="K29" s="124" t="str">
        <f>J29&amp;Table8[[#This Row],[Approved Service Provided]]&amp;Table8[[#This Row],[County of Service]]</f>
        <v/>
      </c>
      <c r="L29" s="125"/>
      <c r="M29" s="125"/>
      <c r="N29" s="125"/>
      <c r="O29" s="125"/>
    </row>
    <row r="30" spans="1:22" s="128" customFormat="1">
      <c r="A30" s="81"/>
      <c r="B30" s="81"/>
      <c r="C30" s="81"/>
      <c r="D30" s="81"/>
      <c r="E30" s="81"/>
      <c r="F30" s="81"/>
      <c r="G30" s="133"/>
      <c r="H30" s="82" t="str">
        <f>IFERROR(VLOOKUP(Table8[[#This Row],[Combined]],'Optimax Rates'!D:G,4,FALSE),"")</f>
        <v/>
      </c>
      <c r="I30" s="82" t="str">
        <f>IF(Table8[[#This Row],[Rate]]="","",Table8[[#This Row],[Units]]*Table8[[#This Row],[Rate]])</f>
        <v/>
      </c>
      <c r="J30" s="123" t="str">
        <f>IF(Table8[[#This Row],[Program]]="State SLS", "8", IF(Table8[[#This Row],[Program]]="OBRA", "9", ""))</f>
        <v/>
      </c>
      <c r="K30" s="124" t="str">
        <f>J30&amp;Table8[[#This Row],[Approved Service Provided]]&amp;Table8[[#This Row],[County of Service]]</f>
        <v/>
      </c>
      <c r="L30" s="125"/>
      <c r="M30" s="125"/>
      <c r="N30" s="125"/>
      <c r="O30" s="125"/>
    </row>
    <row r="31" spans="1:22" s="128" customFormat="1" hidden="1">
      <c r="A31" s="81"/>
      <c r="B31" s="81"/>
      <c r="C31" s="81"/>
      <c r="D31" s="81"/>
      <c r="E31" s="81"/>
      <c r="F31" s="81"/>
      <c r="G31" s="133"/>
      <c r="H31" s="82" t="str">
        <f>IFERROR(VLOOKUP(Table8[[#This Row],[Combined]],'Optimax Rates'!D:G,4,FALSE),"")</f>
        <v/>
      </c>
      <c r="I31" s="82" t="str">
        <f>IF(Table8[[#This Row],[Rate]]="","",Table8[[#This Row],[Units]]*Table8[[#This Row],[Rate]])</f>
        <v/>
      </c>
      <c r="J31" s="123" t="str">
        <f>IF(Table8[[#This Row],[Program]]="State SLS", "8", IF(Table8[[#This Row],[Program]]="OBRA", "9", ""))</f>
        <v/>
      </c>
      <c r="K31" s="124" t="str">
        <f>J31&amp;Table8[[#This Row],[Approved Service Provided]]&amp;Table8[[#This Row],[County of Service]]</f>
        <v/>
      </c>
      <c r="L31" s="125"/>
      <c r="M31" s="125"/>
      <c r="N31" s="125"/>
      <c r="O31" s="125"/>
    </row>
    <row r="32" spans="1:22" s="128" customFormat="1" hidden="1">
      <c r="A32" s="81"/>
      <c r="B32" s="81"/>
      <c r="C32" s="81"/>
      <c r="D32" s="81"/>
      <c r="E32" s="81"/>
      <c r="F32" s="81"/>
      <c r="G32" s="133"/>
      <c r="H32" s="82" t="str">
        <f>IFERROR(VLOOKUP(Table8[[#This Row],[Combined]],'Optimax Rates'!D:G,4,FALSE),"")</f>
        <v/>
      </c>
      <c r="I32" s="82" t="str">
        <f>IF(Table8[[#This Row],[Rate]]="","",Table8[[#This Row],[Units]]*Table8[[#This Row],[Rate]])</f>
        <v/>
      </c>
      <c r="J32" s="123" t="str">
        <f>IF(Table8[[#This Row],[Program]]="State SLS", "8", IF(Table8[[#This Row],[Program]]="OBRA", "9", ""))</f>
        <v/>
      </c>
      <c r="K32" s="124" t="str">
        <f>J32&amp;Table8[[#This Row],[Approved Service Provided]]&amp;Table8[[#This Row],[County of Service]]</f>
        <v/>
      </c>
      <c r="L32" s="125"/>
      <c r="M32" s="125"/>
      <c r="N32" s="125"/>
      <c r="O32" s="125"/>
    </row>
    <row r="33" spans="1:16" s="128" customFormat="1" hidden="1">
      <c r="A33" s="81"/>
      <c r="B33" s="81"/>
      <c r="C33" s="81"/>
      <c r="D33" s="81"/>
      <c r="E33" s="81"/>
      <c r="F33" s="81"/>
      <c r="G33" s="133"/>
      <c r="H33" s="82" t="str">
        <f>IFERROR(VLOOKUP(Table8[[#This Row],[Combined]],'Optimax Rates'!D:G,4,FALSE),"")</f>
        <v/>
      </c>
      <c r="I33" s="82" t="str">
        <f>IF(Table8[[#This Row],[Rate]]="","",Table8[[#This Row],[Units]]*Table8[[#This Row],[Rate]])</f>
        <v/>
      </c>
      <c r="J33" s="123" t="str">
        <f>IF(Table8[[#This Row],[Program]]="State SLS", "8", IF(Table8[[#This Row],[Program]]="OBRA", "9", ""))</f>
        <v/>
      </c>
      <c r="K33" s="124" t="str">
        <f>J33&amp;Table8[[#This Row],[Approved Service Provided]]&amp;Table8[[#This Row],[County of Service]]</f>
        <v/>
      </c>
      <c r="L33" s="125"/>
      <c r="M33" s="125"/>
      <c r="N33" s="125"/>
      <c r="O33" s="125"/>
    </row>
    <row r="34" spans="1:16" s="128" customFormat="1" hidden="1">
      <c r="A34" s="81"/>
      <c r="B34" s="81"/>
      <c r="C34" s="81"/>
      <c r="D34" s="81"/>
      <c r="E34" s="81"/>
      <c r="F34" s="81"/>
      <c r="G34" s="133"/>
      <c r="H34" s="82" t="str">
        <f>IFERROR(VLOOKUP(Table8[[#This Row],[Combined]],'Optimax Rates'!D:G,4,FALSE),"")</f>
        <v/>
      </c>
      <c r="I34" s="82" t="str">
        <f>IF(Table8[[#This Row],[Rate]]="","",Table8[[#This Row],[Units]]*Table8[[#This Row],[Rate]])</f>
        <v/>
      </c>
      <c r="J34" s="123" t="str">
        <f>IF(Table8[[#This Row],[Program]]="State SLS", "8", IF(Table8[[#This Row],[Program]]="OBRA", "9", ""))</f>
        <v/>
      </c>
      <c r="K34" s="124" t="str">
        <f>J34&amp;Table8[[#This Row],[Approved Service Provided]]&amp;Table8[[#This Row],[County of Service]]</f>
        <v/>
      </c>
      <c r="L34" s="125"/>
      <c r="M34" s="125"/>
      <c r="N34" s="125"/>
      <c r="O34" s="125"/>
    </row>
    <row r="35" spans="1:16" s="128" customFormat="1" hidden="1">
      <c r="A35" s="81"/>
      <c r="B35" s="81"/>
      <c r="C35" s="81"/>
      <c r="D35" s="81"/>
      <c r="E35" s="81"/>
      <c r="F35" s="81"/>
      <c r="G35" s="133"/>
      <c r="H35" s="82" t="str">
        <f>IFERROR(VLOOKUP(Table8[[#This Row],[Combined]],'Optimax Rates'!D:G,4,FALSE),"")</f>
        <v/>
      </c>
      <c r="I35" s="82" t="str">
        <f>IF(Table8[[#This Row],[Rate]]="","",Table8[[#This Row],[Units]]*Table8[[#This Row],[Rate]])</f>
        <v/>
      </c>
      <c r="J35" s="123" t="str">
        <f>IF(Table8[[#This Row],[Program]]="State SLS", "8", IF(Table8[[#This Row],[Program]]="OBRA", "9", ""))</f>
        <v/>
      </c>
      <c r="K35" s="124" t="str">
        <f>J35&amp;Table8[[#This Row],[Approved Service Provided]]&amp;Table8[[#This Row],[County of Service]]</f>
        <v/>
      </c>
      <c r="L35" s="125"/>
      <c r="M35" s="125"/>
      <c r="N35" s="125"/>
      <c r="O35" s="125"/>
      <c r="P35" s="129"/>
    </row>
    <row r="36" spans="1:16" s="130" customFormat="1" hidden="1">
      <c r="A36" s="81"/>
      <c r="B36" s="81"/>
      <c r="C36" s="81"/>
      <c r="D36" s="81"/>
      <c r="E36" s="81"/>
      <c r="F36" s="81"/>
      <c r="G36" s="133"/>
      <c r="H36" s="82" t="str">
        <f>IFERROR(VLOOKUP(Table8[[#This Row],[Combined]],'Optimax Rates'!D:G,4,FALSE),"")</f>
        <v/>
      </c>
      <c r="I36" s="82" t="str">
        <f>IF(Table8[[#This Row],[Rate]]="","",Table8[[#This Row],[Units]]*Table8[[#This Row],[Rate]])</f>
        <v/>
      </c>
      <c r="J36" s="123" t="str">
        <f>IF(Table8[[#This Row],[Program]]="State SLS", "8", IF(Table8[[#This Row],[Program]]="OBRA", "9", ""))</f>
        <v/>
      </c>
      <c r="K36" s="124" t="str">
        <f>J36&amp;Table8[[#This Row],[Approved Service Provided]]&amp;Table8[[#This Row],[County of Service]]</f>
        <v/>
      </c>
      <c r="L36" s="125"/>
      <c r="M36" s="125"/>
      <c r="N36" s="125"/>
      <c r="O36" s="125"/>
      <c r="P36" s="129"/>
    </row>
    <row r="37" spans="1:16" s="130" customFormat="1" hidden="1">
      <c r="A37" s="81"/>
      <c r="B37" s="81"/>
      <c r="C37" s="81"/>
      <c r="D37" s="81"/>
      <c r="E37" s="81"/>
      <c r="F37" s="81"/>
      <c r="G37" s="133"/>
      <c r="H37" s="82" t="str">
        <f>IFERROR(VLOOKUP(Table8[[#This Row],[Combined]],'Optimax Rates'!D:G,4,FALSE),"")</f>
        <v/>
      </c>
      <c r="I37" s="82" t="str">
        <f>IF(Table8[[#This Row],[Rate]]="","",Table8[[#This Row],[Units]]*Table8[[#This Row],[Rate]])</f>
        <v/>
      </c>
      <c r="J37" s="123" t="str">
        <f>IF(Table8[[#This Row],[Program]]="State SLS", "8", IF(Table8[[#This Row],[Program]]="OBRA", "9", ""))</f>
        <v/>
      </c>
      <c r="K37" s="124" t="str">
        <f>J37&amp;Table8[[#This Row],[Approved Service Provided]]&amp;Table8[[#This Row],[County of Service]]</f>
        <v/>
      </c>
      <c r="L37" s="125"/>
      <c r="M37" s="125"/>
      <c r="N37" s="125"/>
      <c r="O37" s="125"/>
    </row>
    <row r="38" spans="1:16" s="130" customFormat="1" hidden="1">
      <c r="A38" s="81"/>
      <c r="B38" s="81"/>
      <c r="C38" s="81"/>
      <c r="D38" s="81"/>
      <c r="E38" s="81"/>
      <c r="F38" s="81"/>
      <c r="G38" s="133"/>
      <c r="H38" s="82" t="str">
        <f>IFERROR(VLOOKUP(Table8[[#This Row],[Combined]],'Optimax Rates'!D:G,4,FALSE),"")</f>
        <v/>
      </c>
      <c r="I38" s="82" t="str">
        <f>IF(Table8[[#This Row],[Rate]]="","",Table8[[#This Row],[Units]]*Table8[[#This Row],[Rate]])</f>
        <v/>
      </c>
      <c r="J38" s="123" t="str">
        <f>IF(Table8[[#This Row],[Program]]="State SLS", "8", IF(Table8[[#This Row],[Program]]="OBRA", "9", ""))</f>
        <v/>
      </c>
      <c r="K38" s="124" t="str">
        <f>J38&amp;Table8[[#This Row],[Approved Service Provided]]&amp;Table8[[#This Row],[County of Service]]</f>
        <v/>
      </c>
      <c r="L38" s="125"/>
      <c r="M38" s="125"/>
      <c r="N38" s="125"/>
      <c r="O38" s="125"/>
    </row>
    <row r="39" spans="1:16" s="130" customFormat="1" hidden="1">
      <c r="A39" s="81"/>
      <c r="B39" s="81"/>
      <c r="C39" s="81"/>
      <c r="D39" s="81"/>
      <c r="E39" s="81"/>
      <c r="F39" s="81"/>
      <c r="G39" s="133"/>
      <c r="H39" s="82" t="str">
        <f>IFERROR(VLOOKUP(Table8[[#This Row],[Combined]],'Optimax Rates'!D:G,4,FALSE),"")</f>
        <v/>
      </c>
      <c r="I39" s="82" t="str">
        <f>IF(Table8[[#This Row],[Rate]]="","",Table8[[#This Row],[Units]]*Table8[[#This Row],[Rate]])</f>
        <v/>
      </c>
      <c r="J39" s="123" t="str">
        <f>IF(Table8[[#This Row],[Program]]="State SLS", "8", IF(Table8[[#This Row],[Program]]="OBRA", "9", ""))</f>
        <v/>
      </c>
      <c r="K39" s="124" t="str">
        <f>J39&amp;Table8[[#This Row],[Approved Service Provided]]&amp;Table8[[#This Row],[County of Service]]</f>
        <v/>
      </c>
      <c r="L39" s="125"/>
      <c r="M39" s="125"/>
      <c r="N39" s="125"/>
      <c r="O39" s="125"/>
    </row>
    <row r="40" spans="1:16" s="130" customFormat="1" hidden="1">
      <c r="A40" s="81"/>
      <c r="B40" s="81"/>
      <c r="C40" s="81"/>
      <c r="D40" s="81"/>
      <c r="E40" s="81"/>
      <c r="F40" s="81"/>
      <c r="G40" s="133"/>
      <c r="H40" s="82" t="str">
        <f>IFERROR(VLOOKUP(Table8[[#This Row],[Combined]],'Optimax Rates'!D:G,4,FALSE),"")</f>
        <v/>
      </c>
      <c r="I40" s="82" t="str">
        <f>IF(Table8[[#This Row],[Rate]]="","",Table8[[#This Row],[Units]]*Table8[[#This Row],[Rate]])</f>
        <v/>
      </c>
      <c r="J40" s="123" t="str">
        <f>IF(Table8[[#This Row],[Program]]="State SLS", "8", IF(Table8[[#This Row],[Program]]="OBRA", "9", ""))</f>
        <v/>
      </c>
      <c r="K40" s="124" t="str">
        <f>J40&amp;Table8[[#This Row],[Approved Service Provided]]&amp;Table8[[#This Row],[County of Service]]</f>
        <v/>
      </c>
      <c r="L40" s="125"/>
      <c r="M40" s="125"/>
      <c r="N40" s="125"/>
      <c r="O40" s="125"/>
    </row>
    <row r="41" spans="1:16" s="130" customFormat="1" hidden="1">
      <c r="A41" s="81"/>
      <c r="B41" s="81"/>
      <c r="C41" s="81"/>
      <c r="D41" s="81"/>
      <c r="E41" s="81"/>
      <c r="F41" s="81"/>
      <c r="G41" s="133"/>
      <c r="H41" s="82" t="str">
        <f>IFERROR(VLOOKUP(Table8[[#This Row],[Combined]],'Optimax Rates'!D:G,4,FALSE),"")</f>
        <v/>
      </c>
      <c r="I41" s="82" t="str">
        <f>IF(Table8[[#This Row],[Rate]]="","",Table8[[#This Row],[Units]]*Table8[[#This Row],[Rate]])</f>
        <v/>
      </c>
      <c r="J41" s="123" t="str">
        <f>IF(Table8[[#This Row],[Program]]="State SLS", "8", IF(Table8[[#This Row],[Program]]="OBRA", "9", ""))</f>
        <v/>
      </c>
      <c r="K41" s="124" t="str">
        <f>J41&amp;Table8[[#This Row],[Approved Service Provided]]&amp;Table8[[#This Row],[County of Service]]</f>
        <v/>
      </c>
      <c r="L41" s="125"/>
      <c r="M41" s="125"/>
      <c r="N41" s="125"/>
      <c r="O41" s="125"/>
    </row>
    <row r="42" spans="1:16" s="130" customFormat="1" hidden="1">
      <c r="A42" s="81"/>
      <c r="B42" s="81"/>
      <c r="C42" s="127"/>
      <c r="D42" s="81"/>
      <c r="E42" s="127"/>
      <c r="F42" s="81"/>
      <c r="G42" s="133"/>
      <c r="H42" s="82" t="str">
        <f>IFERROR(VLOOKUP(Table8[[#This Row],[Combined]],'Optimax Rates'!D:G,4,FALSE),"")</f>
        <v/>
      </c>
      <c r="I42" s="82" t="str">
        <f>IF(Table8[[#This Row],[Rate]]="","",Table8[[#This Row],[Units]]*Table8[[#This Row],[Rate]])</f>
        <v/>
      </c>
      <c r="J42" s="131" t="str">
        <f>IF(Table8[[#This Row],[Program]]="State SLS", "8", IF(Table8[[#This Row],[Program]]="OBRA", "9", ""))</f>
        <v/>
      </c>
      <c r="K42" s="124" t="str">
        <f>J42&amp;Table8[[#This Row],[Approved Service Provided]]&amp;Table8[[#This Row],[County of Service]]</f>
        <v/>
      </c>
      <c r="L42" s="125"/>
      <c r="M42" s="125"/>
      <c r="N42" s="125"/>
      <c r="O42" s="125"/>
    </row>
    <row r="43" spans="1:16" s="130" customFormat="1" ht="14.25" hidden="1" customHeight="1">
      <c r="A43" s="81"/>
      <c r="B43" s="81"/>
      <c r="C43" s="81"/>
      <c r="D43" s="81"/>
      <c r="E43" s="81"/>
      <c r="F43" s="81"/>
      <c r="G43" s="133"/>
      <c r="H43" s="82" t="str">
        <f>IFERROR(VLOOKUP(Table8[[#This Row],[Combined]],'Optimax Rates'!D:G,4,FALSE),"")</f>
        <v/>
      </c>
      <c r="I43" s="82" t="str">
        <f>IF(Table8[[#This Row],[Rate]]="","",Table8[[#This Row],[Units]]*Table8[[#This Row],[Rate]])</f>
        <v/>
      </c>
      <c r="J43" s="123" t="str">
        <f>IF(Table8[[#This Row],[Program]]="State SLS", "8", IF(Table8[[#This Row],[Program]]="OBRA", "9", ""))</f>
        <v/>
      </c>
      <c r="K43" s="124" t="str">
        <f>J43&amp;Table8[[#This Row],[Approved Service Provided]]&amp;Table8[[#This Row],[County of Service]]</f>
        <v/>
      </c>
      <c r="L43" s="125"/>
      <c r="M43" s="125"/>
      <c r="N43" s="125"/>
      <c r="O43" s="125"/>
    </row>
    <row r="44" spans="1:16" s="130" customFormat="1" hidden="1">
      <c r="A44" s="81"/>
      <c r="B44" s="81"/>
      <c r="C44" s="81"/>
      <c r="D44" s="81"/>
      <c r="E44" s="81"/>
      <c r="F44" s="81"/>
      <c r="G44" s="133"/>
      <c r="H44" s="82" t="str">
        <f>IFERROR(VLOOKUP(Table8[[#This Row],[Combined]],'Optimax Rates'!D:G,4,FALSE),"")</f>
        <v/>
      </c>
      <c r="I44" s="82" t="str">
        <f>IF(Table8[[#This Row],[Rate]]="","",Table8[[#This Row],[Units]]*Table8[[#This Row],[Rate]])</f>
        <v/>
      </c>
      <c r="J44" s="123" t="str">
        <f>IF(Table8[[#This Row],[Program]]="State SLS", "8", IF(Table8[[#This Row],[Program]]="OBRA", "9", ""))</f>
        <v/>
      </c>
      <c r="K44" s="124" t="str">
        <f>J44&amp;Table8[[#This Row],[Approved Service Provided]]&amp;Table8[[#This Row],[County of Service]]</f>
        <v/>
      </c>
      <c r="L44" s="125"/>
      <c r="M44" s="125"/>
      <c r="N44" s="125"/>
      <c r="O44" s="125"/>
    </row>
    <row r="45" spans="1:16" s="130" customFormat="1" hidden="1">
      <c r="A45" s="81"/>
      <c r="B45" s="81"/>
      <c r="C45" s="81"/>
      <c r="D45" s="81"/>
      <c r="E45" s="81"/>
      <c r="F45" s="81"/>
      <c r="G45" s="133"/>
      <c r="H45" s="82" t="str">
        <f>IFERROR(VLOOKUP(Table8[[#This Row],[Combined]],'Optimax Rates'!D:G,4,FALSE),"")</f>
        <v/>
      </c>
      <c r="I45" s="82" t="str">
        <f>IF(Table8[[#This Row],[Rate]]="","",Table8[[#This Row],[Units]]*Table8[[#This Row],[Rate]])</f>
        <v/>
      </c>
      <c r="J45" s="123" t="str">
        <f>IF(Table8[[#This Row],[Program]]="State SLS", "8", IF(Table8[[#This Row],[Program]]="OBRA", "9", ""))</f>
        <v/>
      </c>
      <c r="K45" s="124" t="str">
        <f>J45&amp;Table8[[#This Row],[Approved Service Provided]]&amp;Table8[[#This Row],[County of Service]]</f>
        <v/>
      </c>
      <c r="L45" s="125"/>
      <c r="M45" s="125"/>
      <c r="N45" s="125"/>
      <c r="O45" s="125"/>
    </row>
    <row r="46" spans="1:16" s="130" customFormat="1" hidden="1">
      <c r="A46" s="81"/>
      <c r="B46" s="81"/>
      <c r="C46" s="81"/>
      <c r="D46" s="81"/>
      <c r="E46" s="81"/>
      <c r="F46" s="81"/>
      <c r="G46" s="133"/>
      <c r="H46" s="82" t="str">
        <f>IFERROR(VLOOKUP(Table8[[#This Row],[Combined]],'Optimax Rates'!D:G,4,FALSE),"")</f>
        <v/>
      </c>
      <c r="I46" s="82" t="str">
        <f>IF(Table8[[#This Row],[Rate]]="","",Table8[[#This Row],[Units]]*Table8[[#This Row],[Rate]])</f>
        <v/>
      </c>
      <c r="J46" s="123" t="str">
        <f>IF(Table8[[#This Row],[Program]]="State SLS", "8", IF(Table8[[#This Row],[Program]]="OBRA", "9", ""))</f>
        <v/>
      </c>
      <c r="K46" s="124" t="str">
        <f>J46&amp;Table8[[#This Row],[Approved Service Provided]]&amp;Table8[[#This Row],[County of Service]]</f>
        <v/>
      </c>
      <c r="L46" s="125"/>
      <c r="M46" s="125"/>
      <c r="N46" s="125"/>
      <c r="O46" s="125"/>
    </row>
    <row r="47" spans="1:16" s="130" customFormat="1" hidden="1">
      <c r="A47" s="81"/>
      <c r="B47" s="81"/>
      <c r="C47" s="81"/>
      <c r="D47" s="81"/>
      <c r="E47" s="81"/>
      <c r="F47" s="81"/>
      <c r="G47" s="133"/>
      <c r="H47" s="82" t="str">
        <f>IFERROR(VLOOKUP(Table8[[#This Row],[Combined]],'Optimax Rates'!D:G,4,FALSE),"")</f>
        <v/>
      </c>
      <c r="I47" s="82" t="str">
        <f>IF(Table8[[#This Row],[Rate]]="","",Table8[[#This Row],[Units]]*Table8[[#This Row],[Rate]])</f>
        <v/>
      </c>
      <c r="J47" s="123" t="str">
        <f>IF(Table8[[#This Row],[Program]]="State SLS", "8", IF(Table8[[#This Row],[Program]]="OBRA", "9", ""))</f>
        <v/>
      </c>
      <c r="K47" s="124" t="str">
        <f>J47&amp;Table8[[#This Row],[Approved Service Provided]]&amp;Table8[[#This Row],[County of Service]]</f>
        <v/>
      </c>
      <c r="L47" s="125"/>
      <c r="M47" s="125"/>
      <c r="N47" s="125"/>
      <c r="O47" s="125"/>
    </row>
    <row r="48" spans="1:16" s="130" customFormat="1" hidden="1">
      <c r="A48" s="81"/>
      <c r="B48" s="81"/>
      <c r="C48" s="81"/>
      <c r="D48" s="81"/>
      <c r="E48" s="81"/>
      <c r="F48" s="81"/>
      <c r="G48" s="133"/>
      <c r="H48" s="82" t="str">
        <f>IFERROR(VLOOKUP(Table8[[#This Row],[Combined]],'Optimax Rates'!D:G,4,FALSE),"")</f>
        <v/>
      </c>
      <c r="I48" s="82" t="str">
        <f>IF(Table8[[#This Row],[Rate]]="","",Table8[[#This Row],[Units]]*Table8[[#This Row],[Rate]])</f>
        <v/>
      </c>
      <c r="J48" s="123" t="str">
        <f>IF(Table8[[#This Row],[Program]]="State SLS", "8", IF(Table8[[#This Row],[Program]]="OBRA", "9", ""))</f>
        <v/>
      </c>
      <c r="K48" s="124" t="str">
        <f>J48&amp;Table8[[#This Row],[Approved Service Provided]]&amp;Table8[[#This Row],[County of Service]]</f>
        <v/>
      </c>
      <c r="L48" s="125"/>
      <c r="M48" s="125"/>
      <c r="N48" s="125"/>
      <c r="O48" s="125"/>
    </row>
    <row r="49" spans="1:15" s="130" customFormat="1" hidden="1">
      <c r="A49" s="81"/>
      <c r="B49" s="81"/>
      <c r="C49" s="81"/>
      <c r="D49" s="81"/>
      <c r="E49" s="81"/>
      <c r="F49" s="81"/>
      <c r="G49" s="133"/>
      <c r="H49" s="82" t="str">
        <f>IFERROR(VLOOKUP(Table8[[#This Row],[Combined]],'Optimax Rates'!D:G,4,FALSE),"")</f>
        <v/>
      </c>
      <c r="I49" s="82" t="str">
        <f>IF(Table8[[#This Row],[Rate]]="","",Table8[[#This Row],[Units]]*Table8[[#This Row],[Rate]])</f>
        <v/>
      </c>
      <c r="J49" s="123" t="str">
        <f>IF(Table8[[#This Row],[Program]]="State SLS", "8", IF(Table8[[#This Row],[Program]]="OBRA", "9", ""))</f>
        <v/>
      </c>
      <c r="K49" s="124" t="str">
        <f>J49&amp;Table8[[#This Row],[Approved Service Provided]]&amp;Table8[[#This Row],[County of Service]]</f>
        <v/>
      </c>
      <c r="L49" s="125"/>
      <c r="M49" s="125"/>
      <c r="N49" s="125"/>
      <c r="O49" s="125"/>
    </row>
    <row r="50" spans="1:15" s="130" customFormat="1" hidden="1">
      <c r="A50" s="81"/>
      <c r="B50" s="81"/>
      <c r="C50" s="81"/>
      <c r="D50" s="81"/>
      <c r="E50" s="81"/>
      <c r="F50" s="81"/>
      <c r="G50" s="133"/>
      <c r="H50" s="82" t="str">
        <f>IFERROR(VLOOKUP(Table8[[#This Row],[Combined]],'Optimax Rates'!D:G,4,FALSE),"")</f>
        <v/>
      </c>
      <c r="I50" s="82" t="str">
        <f>IF(Table8[[#This Row],[Rate]]="","",Table8[[#This Row],[Units]]*Table8[[#This Row],[Rate]])</f>
        <v/>
      </c>
      <c r="J50" s="123" t="str">
        <f>IF(Table8[[#This Row],[Program]]="State SLS", "8", IF(Table8[[#This Row],[Program]]="OBRA", "9", ""))</f>
        <v/>
      </c>
      <c r="K50" s="124" t="str">
        <f>J50&amp;Table8[[#This Row],[Approved Service Provided]]&amp;Table8[[#This Row],[County of Service]]</f>
        <v/>
      </c>
      <c r="L50" s="125"/>
      <c r="M50" s="125"/>
      <c r="N50" s="125"/>
      <c r="O50" s="125"/>
    </row>
    <row r="51" spans="1:15" s="130" customFormat="1" hidden="1">
      <c r="A51" s="81"/>
      <c r="B51" s="81"/>
      <c r="C51" s="81"/>
      <c r="D51" s="81"/>
      <c r="E51" s="81"/>
      <c r="F51" s="81"/>
      <c r="G51" s="133"/>
      <c r="H51" s="82" t="str">
        <f>IFERROR(VLOOKUP(Table8[[#This Row],[Combined]],'Optimax Rates'!D:G,4,FALSE),"")</f>
        <v/>
      </c>
      <c r="I51" s="82" t="str">
        <f>IF(Table8[[#This Row],[Rate]]="","",Table8[[#This Row],[Units]]*Table8[[#This Row],[Rate]])</f>
        <v/>
      </c>
      <c r="J51" s="123" t="str">
        <f>IF(Table8[[#This Row],[Program]]="State SLS", "8", IF(Table8[[#This Row],[Program]]="OBRA", "9", ""))</f>
        <v/>
      </c>
      <c r="K51" s="124" t="str">
        <f>J51&amp;Table8[[#This Row],[Approved Service Provided]]&amp;Table8[[#This Row],[County of Service]]</f>
        <v/>
      </c>
      <c r="L51" s="125"/>
      <c r="M51" s="125"/>
      <c r="N51" s="125"/>
      <c r="O51" s="125"/>
    </row>
    <row r="52" spans="1:15" s="130" customFormat="1" hidden="1">
      <c r="A52" s="81"/>
      <c r="B52" s="81"/>
      <c r="C52" s="81"/>
      <c r="D52" s="81"/>
      <c r="E52" s="81"/>
      <c r="F52" s="81"/>
      <c r="G52" s="133"/>
      <c r="H52" s="82" t="str">
        <f>IFERROR(VLOOKUP(Table8[[#This Row],[Combined]],'Optimax Rates'!D:G,4,FALSE),"")</f>
        <v/>
      </c>
      <c r="I52" s="82" t="str">
        <f>IF(Table8[[#This Row],[Rate]]="","",Table8[[#This Row],[Units]]*Table8[[#This Row],[Rate]])</f>
        <v/>
      </c>
      <c r="J52" s="123" t="str">
        <f>IF(Table8[[#This Row],[Program]]="State SLS", "8", IF(Table8[[#This Row],[Program]]="OBRA", "9", ""))</f>
        <v/>
      </c>
      <c r="K52" s="124" t="str">
        <f>J52&amp;Table8[[#This Row],[Approved Service Provided]]&amp;Table8[[#This Row],[County of Service]]</f>
        <v/>
      </c>
      <c r="L52" s="125"/>
      <c r="M52" s="125"/>
      <c r="N52" s="125"/>
      <c r="O52" s="125"/>
    </row>
    <row r="53" spans="1:15" s="130" customFormat="1" hidden="1">
      <c r="A53" s="81"/>
      <c r="B53" s="81"/>
      <c r="C53" s="81"/>
      <c r="D53" s="81"/>
      <c r="E53" s="81"/>
      <c r="F53" s="81"/>
      <c r="G53" s="133"/>
      <c r="H53" s="82" t="str">
        <f>IFERROR(VLOOKUP(Table8[[#This Row],[Combined]],'Optimax Rates'!D:G,4,FALSE),"")</f>
        <v/>
      </c>
      <c r="I53" s="82" t="str">
        <f>IF(Table8[[#This Row],[Rate]]="","",Table8[[#This Row],[Units]]*Table8[[#This Row],[Rate]])</f>
        <v/>
      </c>
      <c r="J53" s="123" t="str">
        <f>IF(Table8[[#This Row],[Program]]="State SLS", "8", IF(Table8[[#This Row],[Program]]="OBRA", "9", ""))</f>
        <v/>
      </c>
      <c r="K53" s="124" t="str">
        <f>J53&amp;Table8[[#This Row],[Approved Service Provided]]&amp;Table8[[#This Row],[County of Service]]</f>
        <v/>
      </c>
      <c r="L53" s="125"/>
      <c r="M53" s="125"/>
      <c r="N53" s="125"/>
      <c r="O53" s="125"/>
    </row>
    <row r="54" spans="1:15" s="130" customFormat="1" hidden="1">
      <c r="A54" s="81"/>
      <c r="B54" s="81"/>
      <c r="C54" s="81"/>
      <c r="D54" s="81"/>
      <c r="E54" s="81"/>
      <c r="F54" s="81"/>
      <c r="G54" s="133"/>
      <c r="H54" s="82" t="str">
        <f>IFERROR(VLOOKUP(Table8[[#This Row],[Combined]],'Optimax Rates'!D:G,4,FALSE),"")</f>
        <v/>
      </c>
      <c r="I54" s="82" t="str">
        <f>IF(Table8[[#This Row],[Rate]]="","",Table8[[#This Row],[Units]]*Table8[[#This Row],[Rate]])</f>
        <v/>
      </c>
      <c r="J54" s="123" t="str">
        <f>IF(Table8[[#This Row],[Program]]="State SLS", "8", IF(Table8[[#This Row],[Program]]="OBRA", "9", ""))</f>
        <v/>
      </c>
      <c r="K54" s="124" t="str">
        <f>J54&amp;Table8[[#This Row],[Approved Service Provided]]&amp;Table8[[#This Row],[County of Service]]</f>
        <v/>
      </c>
      <c r="L54" s="125"/>
      <c r="M54" s="125"/>
      <c r="N54" s="125"/>
      <c r="O54" s="125"/>
    </row>
    <row r="55" spans="1:15" s="130" customFormat="1" hidden="1">
      <c r="A55" s="81"/>
      <c r="B55" s="81"/>
      <c r="C55" s="81"/>
      <c r="D55" s="81"/>
      <c r="E55" s="81"/>
      <c r="F55" s="81"/>
      <c r="G55" s="133"/>
      <c r="H55" s="82" t="str">
        <f>IFERROR(VLOOKUP(Table8[[#This Row],[Combined]],'Optimax Rates'!D:G,4,FALSE),"")</f>
        <v/>
      </c>
      <c r="I55" s="82" t="str">
        <f>IF(Table8[[#This Row],[Rate]]="","",Table8[[#This Row],[Units]]*Table8[[#This Row],[Rate]])</f>
        <v/>
      </c>
      <c r="J55" s="123" t="str">
        <f>IF(Table8[[#This Row],[Program]]="State SLS", "8", IF(Table8[[#This Row],[Program]]="OBRA", "9", ""))</f>
        <v/>
      </c>
      <c r="K55" s="124" t="str">
        <f>J55&amp;Table8[[#This Row],[Approved Service Provided]]&amp;Table8[[#This Row],[County of Service]]</f>
        <v/>
      </c>
      <c r="L55" s="125"/>
      <c r="M55" s="125"/>
      <c r="N55" s="125"/>
      <c r="O55" s="125"/>
    </row>
    <row r="56" spans="1:15" s="130" customFormat="1" hidden="1">
      <c r="A56" s="81"/>
      <c r="B56" s="81"/>
      <c r="C56" s="81"/>
      <c r="D56" s="81"/>
      <c r="E56" s="81"/>
      <c r="F56" s="81"/>
      <c r="G56" s="133"/>
      <c r="H56" s="82" t="str">
        <f>IFERROR(VLOOKUP(Table8[[#This Row],[Combined]],'Optimax Rates'!D:G,4,FALSE),"")</f>
        <v/>
      </c>
      <c r="I56" s="82" t="str">
        <f>IF(Table8[[#This Row],[Rate]]="","",Table8[[#This Row],[Units]]*Table8[[#This Row],[Rate]])</f>
        <v/>
      </c>
      <c r="J56" s="123" t="str">
        <f>IF(Table8[[#This Row],[Program]]="State SLS", "8", IF(Table8[[#This Row],[Program]]="OBRA", "9", ""))</f>
        <v/>
      </c>
      <c r="K56" s="124" t="str">
        <f>J56&amp;Table8[[#This Row],[Approved Service Provided]]&amp;Table8[[#This Row],[County of Service]]</f>
        <v/>
      </c>
      <c r="L56" s="125"/>
      <c r="M56" s="125"/>
      <c r="N56" s="125"/>
      <c r="O56" s="125"/>
    </row>
    <row r="57" spans="1:15" s="130" customFormat="1" hidden="1">
      <c r="A57" s="81"/>
      <c r="B57" s="81"/>
      <c r="C57" s="81"/>
      <c r="D57" s="81"/>
      <c r="E57" s="81"/>
      <c r="F57" s="81"/>
      <c r="G57" s="133"/>
      <c r="H57" s="82" t="str">
        <f>IFERROR(VLOOKUP(Table8[[#This Row],[Combined]],'Optimax Rates'!D:G,4,FALSE),"")</f>
        <v/>
      </c>
      <c r="I57" s="82" t="str">
        <f>IF(Table8[[#This Row],[Rate]]="","",Table8[[#This Row],[Units]]*Table8[[#This Row],[Rate]])</f>
        <v/>
      </c>
      <c r="J57" s="123" t="str">
        <f>IF(Table8[[#This Row],[Program]]="State SLS", "8", IF(Table8[[#This Row],[Program]]="OBRA", "9", ""))</f>
        <v/>
      </c>
      <c r="K57" s="124" t="str">
        <f>J57&amp;Table8[[#This Row],[Approved Service Provided]]&amp;Table8[[#This Row],[County of Service]]</f>
        <v/>
      </c>
      <c r="L57" s="125"/>
      <c r="M57" s="125"/>
      <c r="N57" s="125"/>
      <c r="O57" s="125"/>
    </row>
    <row r="58" spans="1:15" s="130" customFormat="1" hidden="1">
      <c r="A58" s="81"/>
      <c r="B58" s="81"/>
      <c r="C58" s="81"/>
      <c r="D58" s="81"/>
      <c r="E58" s="81"/>
      <c r="F58" s="81"/>
      <c r="G58" s="133"/>
      <c r="H58" s="82" t="str">
        <f>IFERROR(VLOOKUP(Table8[[#This Row],[Combined]],'Optimax Rates'!D:G,4,FALSE),"")</f>
        <v/>
      </c>
      <c r="I58" s="82" t="str">
        <f>IF(Table8[[#This Row],[Rate]]="","",Table8[[#This Row],[Units]]*Table8[[#This Row],[Rate]])</f>
        <v/>
      </c>
      <c r="J58" s="123" t="str">
        <f>IF(Table8[[#This Row],[Program]]="State SLS", "8", IF(Table8[[#This Row],[Program]]="OBRA", "9", ""))</f>
        <v/>
      </c>
      <c r="K58" s="124" t="str">
        <f>J58&amp;Table8[[#This Row],[Approved Service Provided]]&amp;Table8[[#This Row],[County of Service]]</f>
        <v/>
      </c>
      <c r="L58" s="125"/>
      <c r="M58" s="125"/>
      <c r="N58" s="125"/>
      <c r="O58" s="125"/>
    </row>
    <row r="59" spans="1:15" s="130" customFormat="1" hidden="1">
      <c r="A59" s="81"/>
      <c r="B59" s="81"/>
      <c r="C59" s="81"/>
      <c r="D59" s="81"/>
      <c r="E59" s="81"/>
      <c r="F59" s="81"/>
      <c r="G59" s="133"/>
      <c r="H59" s="82" t="str">
        <f>IFERROR(VLOOKUP(Table8[[#This Row],[Combined]],'Optimax Rates'!D:G,4,FALSE),"")</f>
        <v/>
      </c>
      <c r="I59" s="82" t="str">
        <f>IF(Table8[[#This Row],[Rate]]="","",Table8[[#This Row],[Units]]*Table8[[#This Row],[Rate]])</f>
        <v/>
      </c>
      <c r="J59" s="123" t="str">
        <f>IF(Table8[[#This Row],[Program]]="State SLS", "8", IF(Table8[[#This Row],[Program]]="OBRA", "9", ""))</f>
        <v/>
      </c>
      <c r="K59" s="124" t="str">
        <f>J59&amp;Table8[[#This Row],[Approved Service Provided]]&amp;Table8[[#This Row],[County of Service]]</f>
        <v/>
      </c>
      <c r="L59" s="125"/>
      <c r="M59" s="125"/>
      <c r="N59" s="125"/>
      <c r="O59" s="125"/>
    </row>
    <row r="60" spans="1:15" s="130" customFormat="1" hidden="1">
      <c r="A60" s="81"/>
      <c r="B60" s="81"/>
      <c r="C60" s="81"/>
      <c r="D60" s="81"/>
      <c r="E60" s="81"/>
      <c r="F60" s="81"/>
      <c r="G60" s="133"/>
      <c r="H60" s="82" t="str">
        <f>IFERROR(VLOOKUP(Table8[[#This Row],[Combined]],'Optimax Rates'!D:G,4,FALSE),"")</f>
        <v/>
      </c>
      <c r="I60" s="82" t="str">
        <f>IF(Table8[[#This Row],[Rate]]="","",Table8[[#This Row],[Units]]*Table8[[#This Row],[Rate]])</f>
        <v/>
      </c>
      <c r="J60" s="123" t="str">
        <f>IF(Table8[[#This Row],[Program]]="State SLS", "8", IF(Table8[[#This Row],[Program]]="OBRA", "9", ""))</f>
        <v/>
      </c>
      <c r="K60" s="124" t="str">
        <f>J60&amp;Table8[[#This Row],[Approved Service Provided]]&amp;Table8[[#This Row],[County of Service]]</f>
        <v/>
      </c>
      <c r="L60" s="125"/>
      <c r="M60" s="125"/>
      <c r="N60" s="125"/>
      <c r="O60" s="125"/>
    </row>
    <row r="61" spans="1:15" s="130" customFormat="1" hidden="1">
      <c r="A61" s="81"/>
      <c r="B61" s="81"/>
      <c r="C61" s="81"/>
      <c r="D61" s="81"/>
      <c r="E61" s="81"/>
      <c r="F61" s="81"/>
      <c r="G61" s="133"/>
      <c r="H61" s="82" t="str">
        <f>IFERROR(VLOOKUP(Table8[[#This Row],[Combined]],'Optimax Rates'!D:G,4,FALSE),"")</f>
        <v/>
      </c>
      <c r="I61" s="82" t="str">
        <f>IF(Table8[[#This Row],[Rate]]="","",Table8[[#This Row],[Units]]*Table8[[#This Row],[Rate]])</f>
        <v/>
      </c>
      <c r="J61" s="123" t="str">
        <f>IF(Table8[[#This Row],[Program]]="State SLS", "8", IF(Table8[[#This Row],[Program]]="OBRA", "9", ""))</f>
        <v/>
      </c>
      <c r="K61" s="124" t="str">
        <f>J61&amp;Table8[[#This Row],[Approved Service Provided]]&amp;Table8[[#This Row],[County of Service]]</f>
        <v/>
      </c>
      <c r="L61" s="125"/>
      <c r="M61" s="125"/>
      <c r="N61" s="125"/>
      <c r="O61" s="125"/>
    </row>
    <row r="62" spans="1:15" s="130" customFormat="1" hidden="1">
      <c r="A62" s="81"/>
      <c r="B62" s="81"/>
      <c r="C62" s="81"/>
      <c r="D62" s="81"/>
      <c r="E62" s="81"/>
      <c r="F62" s="81"/>
      <c r="G62" s="133"/>
      <c r="H62" s="82" t="str">
        <f>IFERROR(VLOOKUP(Table8[[#This Row],[Combined]],'Optimax Rates'!D:G,4,FALSE),"")</f>
        <v/>
      </c>
      <c r="I62" s="82" t="str">
        <f>IF(Table8[[#This Row],[Rate]]="","",Table8[[#This Row],[Units]]*Table8[[#This Row],[Rate]])</f>
        <v/>
      </c>
      <c r="J62" s="123" t="str">
        <f>IF(Table8[[#This Row],[Program]]="State SLS", "8", IF(Table8[[#This Row],[Program]]="OBRA", "9", ""))</f>
        <v/>
      </c>
      <c r="K62" s="124" t="str">
        <f>J62&amp;Table8[[#This Row],[Approved Service Provided]]&amp;Table8[[#This Row],[County of Service]]</f>
        <v/>
      </c>
      <c r="L62" s="125"/>
      <c r="M62" s="125"/>
      <c r="N62" s="125"/>
      <c r="O62" s="125"/>
    </row>
    <row r="63" spans="1:15" s="130" customFormat="1" hidden="1">
      <c r="A63" s="81"/>
      <c r="B63" s="81"/>
      <c r="C63" s="81"/>
      <c r="D63" s="81"/>
      <c r="E63" s="81"/>
      <c r="F63" s="81"/>
      <c r="G63" s="133"/>
      <c r="H63" s="82" t="str">
        <f>IFERROR(VLOOKUP(Table8[[#This Row],[Combined]],'Optimax Rates'!D:G,4,FALSE),"")</f>
        <v/>
      </c>
      <c r="I63" s="82" t="str">
        <f>IF(Table8[[#This Row],[Rate]]="","",Table8[[#This Row],[Units]]*Table8[[#This Row],[Rate]])</f>
        <v/>
      </c>
      <c r="J63" s="123" t="str">
        <f>IF(Table8[[#This Row],[Program]]="State SLS", "8", IF(Table8[[#This Row],[Program]]="OBRA", "9", ""))</f>
        <v/>
      </c>
      <c r="K63" s="124" t="str">
        <f>J63&amp;Table8[[#This Row],[Approved Service Provided]]&amp;Table8[[#This Row],[County of Service]]</f>
        <v/>
      </c>
      <c r="L63" s="125"/>
      <c r="M63" s="125"/>
      <c r="N63" s="125"/>
      <c r="O63" s="125"/>
    </row>
    <row r="64" spans="1:15" s="130" customFormat="1" hidden="1">
      <c r="A64" s="81"/>
      <c r="B64" s="81"/>
      <c r="C64" s="81"/>
      <c r="D64" s="81"/>
      <c r="E64" s="81"/>
      <c r="F64" s="81"/>
      <c r="G64" s="133"/>
      <c r="H64" s="82" t="str">
        <f>IFERROR(VLOOKUP(Table8[[#This Row],[Combined]],'Optimax Rates'!D:G,4,FALSE),"")</f>
        <v/>
      </c>
      <c r="I64" s="82" t="str">
        <f>IF(Table8[[#This Row],[Rate]]="","",Table8[[#This Row],[Units]]*Table8[[#This Row],[Rate]])</f>
        <v/>
      </c>
      <c r="J64" s="123" t="str">
        <f>IF(Table8[[#This Row],[Program]]="State SLS", "8", IF(Table8[[#This Row],[Program]]="OBRA", "9", ""))</f>
        <v/>
      </c>
      <c r="K64" s="124" t="str">
        <f>J64&amp;Table8[[#This Row],[Approved Service Provided]]&amp;Table8[[#This Row],[County of Service]]</f>
        <v/>
      </c>
      <c r="L64" s="125"/>
      <c r="M64" s="125"/>
      <c r="N64" s="125"/>
      <c r="O64" s="125"/>
    </row>
    <row r="65" spans="1:15" s="130" customFormat="1" hidden="1">
      <c r="A65" s="81"/>
      <c r="B65" s="81"/>
      <c r="C65" s="127"/>
      <c r="D65" s="81"/>
      <c r="E65" s="127"/>
      <c r="F65" s="81"/>
      <c r="G65" s="133"/>
      <c r="H65" s="82" t="str">
        <f>IFERROR(VLOOKUP(Table8[[#This Row],[Combined]],'Optimax Rates'!D:G,4,FALSE),"")</f>
        <v/>
      </c>
      <c r="I65" s="82" t="str">
        <f>IF(Table8[[#This Row],[Rate]]="","",Table8[[#This Row],[Units]]*Table8[[#This Row],[Rate]])</f>
        <v/>
      </c>
      <c r="J65" s="131" t="str">
        <f>IF(Table8[[#This Row],[Program]]="State SLS", "8", IF(Table8[[#This Row],[Program]]="OBRA", "9", ""))</f>
        <v/>
      </c>
      <c r="K65" s="124" t="str">
        <f>J65&amp;Table8[[#This Row],[Approved Service Provided]]&amp;Table8[[#This Row],[County of Service]]</f>
        <v/>
      </c>
      <c r="L65" s="125"/>
      <c r="M65" s="125"/>
      <c r="N65" s="125"/>
      <c r="O65" s="125"/>
    </row>
    <row r="66" spans="1:15" s="130" customFormat="1" hidden="1">
      <c r="A66" s="81"/>
      <c r="B66" s="81"/>
      <c r="C66" s="81"/>
      <c r="D66" s="81"/>
      <c r="E66" s="81"/>
      <c r="F66" s="81"/>
      <c r="G66" s="133"/>
      <c r="H66" s="82" t="str">
        <f>IFERROR(VLOOKUP(Table8[[#This Row],[Combined]],'Optimax Rates'!D:G,4,FALSE),"")</f>
        <v/>
      </c>
      <c r="I66" s="82" t="str">
        <f>IF(Table8[[#This Row],[Rate]]="","",Table8[[#This Row],[Units]]*Table8[[#This Row],[Rate]])</f>
        <v/>
      </c>
      <c r="J66" s="123" t="str">
        <f>IF(Table8[[#This Row],[Program]]="State SLS", "8", IF(Table8[[#This Row],[Program]]="OBRA", "9", ""))</f>
        <v/>
      </c>
      <c r="K66" s="124" t="str">
        <f>J66&amp;Table8[[#This Row],[Approved Service Provided]]&amp;Table8[[#This Row],[County of Service]]</f>
        <v/>
      </c>
      <c r="L66" s="125"/>
      <c r="M66" s="125"/>
      <c r="N66" s="125"/>
      <c r="O66" s="125"/>
    </row>
    <row r="67" spans="1:15" s="130" customFormat="1" hidden="1">
      <c r="A67" s="81"/>
      <c r="B67" s="81"/>
      <c r="C67" s="81"/>
      <c r="D67" s="81"/>
      <c r="E67" s="81"/>
      <c r="F67" s="81"/>
      <c r="G67" s="133"/>
      <c r="H67" s="82" t="str">
        <f>IFERROR(VLOOKUP(Table8[[#This Row],[Combined]],'Optimax Rates'!D:G,4,FALSE),"")</f>
        <v/>
      </c>
      <c r="I67" s="82" t="str">
        <f>IF(Table8[[#This Row],[Rate]]="","",Table8[[#This Row],[Units]]*Table8[[#This Row],[Rate]])</f>
        <v/>
      </c>
      <c r="J67" s="123" t="str">
        <f>IF(Table8[[#This Row],[Program]]="State SLS", "8", IF(Table8[[#This Row],[Program]]="OBRA", "9", ""))</f>
        <v/>
      </c>
      <c r="K67" s="124" t="str">
        <f>J67&amp;Table8[[#This Row],[Approved Service Provided]]&amp;Table8[[#This Row],[County of Service]]</f>
        <v/>
      </c>
      <c r="L67" s="125"/>
      <c r="M67" s="125"/>
      <c r="N67" s="125"/>
      <c r="O67" s="125"/>
    </row>
    <row r="68" spans="1:15" s="130" customFormat="1" hidden="1">
      <c r="A68" s="81"/>
      <c r="B68" s="81"/>
      <c r="C68" s="81"/>
      <c r="D68" s="81"/>
      <c r="E68" s="81"/>
      <c r="F68" s="81"/>
      <c r="G68" s="133"/>
      <c r="H68" s="82" t="str">
        <f>IFERROR(VLOOKUP(Table8[[#This Row],[Combined]],'Optimax Rates'!D:G,4,FALSE),"")</f>
        <v/>
      </c>
      <c r="I68" s="82" t="str">
        <f>IF(Table8[[#This Row],[Rate]]="","",Table8[[#This Row],[Units]]*Table8[[#This Row],[Rate]])</f>
        <v/>
      </c>
      <c r="J68" s="123" t="str">
        <f>IF(Table8[[#This Row],[Program]]="State SLS", "8", IF(Table8[[#This Row],[Program]]="OBRA", "9", ""))</f>
        <v/>
      </c>
      <c r="K68" s="124" t="str">
        <f>J68&amp;Table8[[#This Row],[Approved Service Provided]]&amp;Table8[[#This Row],[County of Service]]</f>
        <v/>
      </c>
      <c r="L68" s="125"/>
      <c r="M68" s="125"/>
      <c r="N68" s="125"/>
      <c r="O68" s="125"/>
    </row>
    <row r="69" spans="1:15" s="130" customFormat="1" hidden="1">
      <c r="A69" s="81"/>
      <c r="B69" s="81"/>
      <c r="C69" s="81"/>
      <c r="D69" s="81"/>
      <c r="E69" s="81"/>
      <c r="F69" s="81"/>
      <c r="G69" s="133"/>
      <c r="H69" s="82" t="str">
        <f>IFERROR(VLOOKUP(Table8[[#This Row],[Combined]],'Optimax Rates'!D:G,4,FALSE),"")</f>
        <v/>
      </c>
      <c r="I69" s="82" t="str">
        <f>IF(Table8[[#This Row],[Rate]]="","",Table8[[#This Row],[Units]]*Table8[[#This Row],[Rate]])</f>
        <v/>
      </c>
      <c r="J69" s="123" t="str">
        <f>IF(Table8[[#This Row],[Program]]="State SLS", "8", IF(Table8[[#This Row],[Program]]="OBRA", "9", ""))</f>
        <v/>
      </c>
      <c r="K69" s="124" t="str">
        <f>J69&amp;Table8[[#This Row],[Approved Service Provided]]&amp;Table8[[#This Row],[County of Service]]</f>
        <v/>
      </c>
      <c r="L69" s="125"/>
      <c r="M69" s="125"/>
      <c r="N69" s="125"/>
      <c r="O69" s="125"/>
    </row>
    <row r="70" spans="1:15" s="130" customFormat="1" hidden="1">
      <c r="A70" s="81"/>
      <c r="B70" s="81"/>
      <c r="C70" s="81"/>
      <c r="D70" s="81"/>
      <c r="E70" s="81"/>
      <c r="F70" s="81"/>
      <c r="G70" s="133"/>
      <c r="H70" s="82" t="str">
        <f>IFERROR(VLOOKUP(Table8[[#This Row],[Combined]],'Optimax Rates'!D:G,4,FALSE),"")</f>
        <v/>
      </c>
      <c r="I70" s="82" t="str">
        <f>IF(Table8[[#This Row],[Rate]]="","",Table8[[#This Row],[Units]]*Table8[[#This Row],[Rate]])</f>
        <v/>
      </c>
      <c r="J70" s="123" t="str">
        <f>IF(Table8[[#This Row],[Program]]="State SLS", "8", IF(Table8[[#This Row],[Program]]="OBRA", "9", ""))</f>
        <v/>
      </c>
      <c r="K70" s="124" t="str">
        <f>J70&amp;Table8[[#This Row],[Approved Service Provided]]&amp;Table8[[#This Row],[County of Service]]</f>
        <v/>
      </c>
      <c r="L70" s="125"/>
      <c r="M70" s="125"/>
      <c r="N70" s="125"/>
      <c r="O70" s="125"/>
    </row>
    <row r="71" spans="1:15" s="130" customFormat="1" hidden="1">
      <c r="A71" s="81"/>
      <c r="B71" s="81"/>
      <c r="C71" s="81"/>
      <c r="D71" s="81"/>
      <c r="E71" s="81"/>
      <c r="F71" s="81"/>
      <c r="G71" s="133"/>
      <c r="H71" s="82" t="str">
        <f>IFERROR(VLOOKUP(Table8[[#This Row],[Combined]],'Optimax Rates'!D:G,4,FALSE),"")</f>
        <v/>
      </c>
      <c r="I71" s="82" t="str">
        <f>IF(Table8[[#This Row],[Rate]]="","",Table8[[#This Row],[Units]]*Table8[[#This Row],[Rate]])</f>
        <v/>
      </c>
      <c r="J71" s="123" t="str">
        <f>IF(Table8[[#This Row],[Program]]="State SLS", "8", IF(Table8[[#This Row],[Program]]="OBRA", "9", ""))</f>
        <v/>
      </c>
      <c r="K71" s="124" t="str">
        <f>J71&amp;Table8[[#This Row],[Approved Service Provided]]&amp;Table8[[#This Row],[County of Service]]</f>
        <v/>
      </c>
      <c r="L71" s="125"/>
      <c r="M71" s="125"/>
      <c r="N71" s="125"/>
      <c r="O71" s="125"/>
    </row>
    <row r="72" spans="1:15">
      <c r="A72" s="86"/>
      <c r="B72" s="86"/>
      <c r="C72" s="86"/>
      <c r="D72" s="69"/>
      <c r="E72" s="70"/>
      <c r="F72" s="69"/>
      <c r="G72" s="134">
        <f>SUBTOTAL(109,Table8[Units])</f>
        <v>0</v>
      </c>
      <c r="H72" s="20"/>
      <c r="I72" s="21">
        <f>SUBTOTAL(109,Table8[Total Amount])</f>
        <v>0</v>
      </c>
      <c r="J72" s="87"/>
      <c r="K72" s="88"/>
      <c r="L72" s="67"/>
      <c r="M72" s="67"/>
      <c r="N72" s="67"/>
      <c r="O72" s="67"/>
    </row>
    <row r="73" spans="1:15" ht="16.5" customHeight="1">
      <c r="A73" s="144" t="s">
        <v>7</v>
      </c>
      <c r="B73" s="144"/>
      <c r="C73" s="144"/>
      <c r="D73" s="144"/>
      <c r="E73" s="144"/>
      <c r="F73" s="144"/>
      <c r="G73" s="144"/>
      <c r="H73" s="144"/>
      <c r="I73" s="144"/>
      <c r="J73" s="144"/>
      <c r="K73" s="89"/>
    </row>
    <row r="74" spans="1:15" ht="30" customHeight="1">
      <c r="A74" s="145" t="s">
        <v>8</v>
      </c>
      <c r="B74" s="145"/>
      <c r="C74" s="145"/>
      <c r="D74" s="145"/>
      <c r="E74" s="145"/>
      <c r="F74" s="145"/>
      <c r="G74" s="145"/>
      <c r="H74" s="145"/>
      <c r="I74" s="145"/>
      <c r="J74" s="145"/>
      <c r="K74" s="61"/>
    </row>
    <row r="75" spans="1:15">
      <c r="A75" s="90" t="s">
        <v>134</v>
      </c>
      <c r="B75" s="136"/>
      <c r="C75" s="136"/>
      <c r="D75" s="91"/>
      <c r="E75" s="65"/>
      <c r="F75" s="92"/>
    </row>
    <row r="76" spans="1:15" ht="14.25">
      <c r="A76" s="90" t="s">
        <v>135</v>
      </c>
      <c r="B76" s="137"/>
      <c r="C76" s="137"/>
      <c r="D76" s="93" t="s">
        <v>9</v>
      </c>
      <c r="E76" s="147"/>
      <c r="F76" s="147"/>
    </row>
    <row r="77" spans="1:15" ht="9" customHeight="1">
      <c r="A77" s="90"/>
      <c r="B77" s="94"/>
      <c r="C77" s="94"/>
      <c r="D77" s="91"/>
      <c r="E77" s="95"/>
      <c r="F77" s="92"/>
    </row>
    <row r="78" spans="1:15">
      <c r="A78" s="96" t="s">
        <v>152</v>
      </c>
      <c r="B78" s="97"/>
      <c r="C78" s="97"/>
      <c r="D78" s="98"/>
    </row>
    <row r="79" spans="1:15" s="104" customFormat="1" ht="25.5" customHeight="1">
      <c r="A79" s="100" t="s">
        <v>143</v>
      </c>
      <c r="B79" s="101"/>
      <c r="C79" s="101"/>
      <c r="D79" s="102"/>
      <c r="E79" s="103"/>
    </row>
    <row r="80" spans="1:15" ht="12.75" customHeight="1">
      <c r="A80" s="138" t="s">
        <v>133</v>
      </c>
      <c r="B80" s="138"/>
      <c r="C80" s="138"/>
      <c r="D80" s="138"/>
      <c r="E80" s="138"/>
      <c r="F80" s="138"/>
      <c r="G80" s="138"/>
      <c r="H80" s="138"/>
      <c r="I80" s="138"/>
      <c r="J80" s="138"/>
      <c r="K80" s="62"/>
    </row>
    <row r="81" spans="1:11" ht="51" customHeight="1">
      <c r="A81" s="138"/>
      <c r="B81" s="138"/>
      <c r="C81" s="138"/>
      <c r="D81" s="138"/>
      <c r="E81" s="138"/>
      <c r="F81" s="138"/>
      <c r="G81" s="138"/>
      <c r="H81" s="138"/>
      <c r="I81" s="138"/>
      <c r="J81" s="138"/>
      <c r="K81" s="62"/>
    </row>
    <row r="82" spans="1:11">
      <c r="A82" s="75"/>
    </row>
  </sheetData>
  <sheetProtection algorithmName="SHA-512" hashValue="0EnVxHuCovPZRSs8n/UeqBpHrpq9lMTEJ09VRGdy2ma7nIYtYPdnwX/x6rdLC/raEPSRJC1xVJ3Jp8vk64qRLQ==" saltValue="2/q67vc0dzRhKlYalLT+fA==" spinCount="100000" sheet="1" formatColumns="0" formatRows="0" sort="0" autoFilter="0"/>
  <dataConsolidate/>
  <mergeCells count="13">
    <mergeCell ref="A1:C1"/>
    <mergeCell ref="B75:C75"/>
    <mergeCell ref="B76:C76"/>
    <mergeCell ref="A80:J81"/>
    <mergeCell ref="A5:J5"/>
    <mergeCell ref="B3:C3"/>
    <mergeCell ref="A73:J73"/>
    <mergeCell ref="A74:J74"/>
    <mergeCell ref="A4:C4"/>
    <mergeCell ref="E76:F76"/>
    <mergeCell ref="E2:F2"/>
    <mergeCell ref="B2:C2"/>
    <mergeCell ref="A6:I6"/>
  </mergeCells>
  <phoneticPr fontId="2" type="noConversion"/>
  <conditionalFormatting sqref="D75:D79 D2:D4 D82:D1048576">
    <cfRule type="duplicateValues" dxfId="11" priority="4"/>
  </conditionalFormatting>
  <dataValidations xWindow="885" yWindow="404" count="3">
    <dataValidation allowBlank="1" showInputMessage="1" showErrorMessage="1" promptTitle="Add More Rows" prompt="Rows can be added/removed by right-clicking on the line number(s) and selecting &quot;Unhide&quot; or &quot;Hide&quot; within the table (lines 7-70). Multiple lines can be selected at once." sqref="A73:A79 K73:K79 B75:B79 C77:C79 D75:J79" xr:uid="{AB2D5B15-6530-480C-B9AE-C579EB3E8BD3}"/>
    <dataValidation allowBlank="1" showInputMessage="1" showErrorMessage="1" promptTitle="Add/Remove Rows" prompt="Rows can be added/removed by right-clicking on the line number(s) and selecting &quot;Unhide&quot; or &quot;Hide&quot; within the table (lines 7-70). Multiple lines can be selected at once." sqref="K5:K6 J1:K1 A5:A6 A1" xr:uid="{37ED6909-0D47-4850-9238-0457815878E0}"/>
    <dataValidation allowBlank="1" showInputMessage="1" showErrorMessage="1" promptTitle="County of Service" prompt="Please select if the service was held in Denver or outside of Denver. For transportation, select the county where the client was dropped off. (Ex: Picked up in Adams &amp; dropped off in Denver =Denver. The return trip to Adams = Non-Denver.)" sqref="E7" xr:uid="{0CF6D70A-19A4-48B7-90C8-27A810B0AA4E}"/>
  </dataValidations>
  <pageMargins left="0.5" right="0.5" top="0.5" bottom="0" header="0.25" footer="0.5"/>
  <pageSetup paperSize="5" scale="87" fitToHeight="0" orientation="landscape" r:id="rId1"/>
  <headerFooter scaleWithDoc="0" alignWithMargins="0">
    <oddHeader>Page &amp;P of &amp;N</oddHeader>
  </headerFooter>
  <tableParts count="1">
    <tablePart r:id="rId2"/>
  </tableParts>
  <extLst>
    <ext xmlns:x14="http://schemas.microsoft.com/office/spreadsheetml/2009/9/main" uri="{CCE6A557-97BC-4b89-ADB6-D9C93CAAB3DF}">
      <x14:dataValidations xmlns:xm="http://schemas.microsoft.com/office/excel/2006/main" xWindow="885" yWindow="404" count="3">
        <x14:dataValidation type="list" allowBlank="1" showInputMessage="1" showErrorMessage="1" xr:uid="{8CB07EEC-0B5F-407E-89A3-43F87B404400}">
          <x14:formula1>
            <xm:f>'Drop Downs'!$C:$C</xm:f>
          </x14:formula1>
          <xm:sqref>E8:E71</xm:sqref>
        </x14:dataValidation>
        <x14:dataValidation type="list" allowBlank="1" showInputMessage="1" showErrorMessage="1" xr:uid="{B6501C7E-D3AD-45C7-85C4-7A2906CDDD98}">
          <x14:formula1>
            <xm:f>'Drop Downs'!$B:$B</xm:f>
          </x14:formula1>
          <xm:sqref>C8:C71</xm:sqref>
        </x14:dataValidation>
        <x14:dataValidation type="list" allowBlank="1" showInputMessage="1" xr:uid="{BFEE1468-6595-4987-AD97-36255A5C87ED}">
          <x14:formula1>
            <xm:f>'Drop Downs'!$A:$A</xm:f>
          </x14:formula1>
          <xm:sqref>D8:D71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E2E06-C38C-45FA-A009-A0D84A9AB8A9}">
  <sheetPr codeName="Sheet2"/>
  <dimension ref="A1:H127"/>
  <sheetViews>
    <sheetView zoomScale="120" zoomScaleNormal="120" workbookViewId="0">
      <selection activeCell="B14" sqref="B14"/>
    </sheetView>
  </sheetViews>
  <sheetFormatPr defaultRowHeight="12.75"/>
  <cols>
    <col min="1" max="1" width="37.28515625" customWidth="1"/>
    <col min="2" max="2" width="24" customWidth="1"/>
    <col min="3" max="3" width="34.85546875" customWidth="1"/>
    <col min="4" max="4" width="35.5703125" customWidth="1"/>
    <col min="5" max="5" width="24" customWidth="1"/>
    <col min="6" max="6" width="10.42578125" style="16" customWidth="1"/>
    <col min="8" max="8" width="18.5703125" customWidth="1"/>
  </cols>
  <sheetData>
    <row r="1" spans="1:8">
      <c r="A1" s="5" t="s">
        <v>10</v>
      </c>
      <c r="B1" s="5" t="s">
        <v>132</v>
      </c>
      <c r="C1" s="5" t="s">
        <v>11</v>
      </c>
      <c r="D1" s="5" t="s">
        <v>138</v>
      </c>
      <c r="E1" s="5" t="s">
        <v>12</v>
      </c>
      <c r="F1" s="5" t="s">
        <v>13</v>
      </c>
      <c r="G1" s="113" t="s">
        <v>14</v>
      </c>
      <c r="H1" s="5" t="s">
        <v>15</v>
      </c>
    </row>
    <row r="2" spans="1:8">
      <c r="A2" t="s">
        <v>16</v>
      </c>
      <c r="C2" s="19" t="s">
        <v>51</v>
      </c>
      <c r="D2" s="19" t="str">
        <f t="shared" ref="D2:D65" si="0">C2&amp;B2</f>
        <v>8Behavioral Consultation</v>
      </c>
      <c r="E2" s="17" t="s">
        <v>17</v>
      </c>
      <c r="F2" s="17"/>
      <c r="G2" s="18">
        <v>27.49</v>
      </c>
      <c r="H2" s="28">
        <v>45931</v>
      </c>
    </row>
    <row r="3" spans="1:8">
      <c r="A3" s="5" t="s">
        <v>16</v>
      </c>
      <c r="B3" s="5" t="s">
        <v>127</v>
      </c>
      <c r="C3" s="19" t="s">
        <v>51</v>
      </c>
      <c r="D3" s="19" t="str">
        <f t="shared" si="0"/>
        <v>8Behavioral ConsultationDenver</v>
      </c>
      <c r="E3" s="17" t="s">
        <v>17</v>
      </c>
      <c r="F3" s="17"/>
      <c r="G3" s="18">
        <v>27.49</v>
      </c>
      <c r="H3" s="28">
        <v>45931</v>
      </c>
    </row>
    <row r="4" spans="1:8">
      <c r="A4" s="5" t="s">
        <v>16</v>
      </c>
      <c r="B4" s="5" t="s">
        <v>128</v>
      </c>
      <c r="C4" s="19" t="s">
        <v>51</v>
      </c>
      <c r="D4" s="19" t="str">
        <f t="shared" si="0"/>
        <v>8Behavioral ConsultationNon-Denver</v>
      </c>
      <c r="E4" s="17" t="s">
        <v>17</v>
      </c>
      <c r="F4" s="17"/>
      <c r="G4" s="18">
        <v>27.49</v>
      </c>
      <c r="H4" s="28">
        <v>45931</v>
      </c>
    </row>
    <row r="5" spans="1:8">
      <c r="A5" t="s">
        <v>16</v>
      </c>
      <c r="C5" s="19" t="s">
        <v>74</v>
      </c>
      <c r="D5" s="19" t="str">
        <f t="shared" si="0"/>
        <v>9Behavioral Consultation</v>
      </c>
      <c r="E5" s="17" t="s">
        <v>17</v>
      </c>
      <c r="F5" s="17"/>
      <c r="G5" s="18">
        <v>27.49</v>
      </c>
      <c r="H5" s="28">
        <v>45931</v>
      </c>
    </row>
    <row r="6" spans="1:8">
      <c r="A6" t="s">
        <v>16</v>
      </c>
      <c r="B6" s="5" t="s">
        <v>127</v>
      </c>
      <c r="C6" s="19" t="s">
        <v>74</v>
      </c>
      <c r="D6" s="19" t="str">
        <f t="shared" si="0"/>
        <v>9Behavioral ConsultationDenver</v>
      </c>
      <c r="E6" s="17" t="s">
        <v>17</v>
      </c>
      <c r="F6" s="17"/>
      <c r="G6" s="18">
        <v>27.49</v>
      </c>
      <c r="H6" s="28">
        <v>45931</v>
      </c>
    </row>
    <row r="7" spans="1:8">
      <c r="A7" t="s">
        <v>16</v>
      </c>
      <c r="B7" s="5" t="s">
        <v>128</v>
      </c>
      <c r="C7" s="19" t="s">
        <v>74</v>
      </c>
      <c r="D7" s="19" t="str">
        <f t="shared" si="0"/>
        <v>9Behavioral ConsultationNon-Denver</v>
      </c>
      <c r="E7" s="17" t="s">
        <v>17</v>
      </c>
      <c r="F7" s="17"/>
      <c r="G7" s="18">
        <v>27.49</v>
      </c>
      <c r="H7" s="28">
        <v>45931</v>
      </c>
    </row>
    <row r="8" spans="1:8">
      <c r="A8" t="s">
        <v>18</v>
      </c>
      <c r="C8" s="19" t="s">
        <v>52</v>
      </c>
      <c r="D8" s="19" t="str">
        <f t="shared" si="0"/>
        <v>8Behavioral Counseling-Group</v>
      </c>
      <c r="E8" s="17" t="s">
        <v>17</v>
      </c>
      <c r="F8" s="17"/>
      <c r="G8" s="18">
        <v>9.2799999999999994</v>
      </c>
      <c r="H8" s="28">
        <v>45931</v>
      </c>
    </row>
    <row r="9" spans="1:8">
      <c r="A9" t="s">
        <v>18</v>
      </c>
      <c r="B9" s="5" t="s">
        <v>127</v>
      </c>
      <c r="C9" s="19" t="s">
        <v>52</v>
      </c>
      <c r="D9" s="19" t="str">
        <f t="shared" si="0"/>
        <v>8Behavioral Counseling-GroupDenver</v>
      </c>
      <c r="E9" s="17" t="s">
        <v>17</v>
      </c>
      <c r="F9" s="17"/>
      <c r="G9" s="18">
        <v>9.2799999999999994</v>
      </c>
      <c r="H9" s="28">
        <v>45931</v>
      </c>
    </row>
    <row r="10" spans="1:8">
      <c r="A10" t="s">
        <v>18</v>
      </c>
      <c r="B10" s="5" t="s">
        <v>128</v>
      </c>
      <c r="C10" s="19" t="s">
        <v>52</v>
      </c>
      <c r="D10" s="19" t="str">
        <f t="shared" si="0"/>
        <v>8Behavioral Counseling-GroupNon-Denver</v>
      </c>
      <c r="E10" s="17" t="s">
        <v>17</v>
      </c>
      <c r="F10" s="17"/>
      <c r="G10" s="18">
        <v>9.2799999999999994</v>
      </c>
      <c r="H10" s="28">
        <v>45931</v>
      </c>
    </row>
    <row r="11" spans="1:8">
      <c r="A11" t="s">
        <v>18</v>
      </c>
      <c r="C11" s="19" t="s">
        <v>75</v>
      </c>
      <c r="D11" s="19" t="str">
        <f t="shared" si="0"/>
        <v>9Behavioral Counseling-Group</v>
      </c>
      <c r="E11" s="17" t="s">
        <v>17</v>
      </c>
      <c r="F11" s="17"/>
      <c r="G11" s="18">
        <v>9.2799999999999994</v>
      </c>
      <c r="H11" s="28">
        <v>45931</v>
      </c>
    </row>
    <row r="12" spans="1:8">
      <c r="A12" t="s">
        <v>18</v>
      </c>
      <c r="B12" s="5" t="s">
        <v>127</v>
      </c>
      <c r="C12" s="19" t="s">
        <v>75</v>
      </c>
      <c r="D12" s="19" t="str">
        <f t="shared" si="0"/>
        <v>9Behavioral Counseling-GroupDenver</v>
      </c>
      <c r="E12" s="17" t="s">
        <v>17</v>
      </c>
      <c r="F12" s="17"/>
      <c r="G12" s="18">
        <v>9.2799999999999994</v>
      </c>
      <c r="H12" s="28">
        <v>45931</v>
      </c>
    </row>
    <row r="13" spans="1:8">
      <c r="A13" t="s">
        <v>18</v>
      </c>
      <c r="B13" s="5" t="s">
        <v>128</v>
      </c>
      <c r="C13" s="19" t="s">
        <v>75</v>
      </c>
      <c r="D13" s="19" t="str">
        <f t="shared" si="0"/>
        <v>9Behavioral Counseling-GroupNon-Denver</v>
      </c>
      <c r="E13" s="17" t="s">
        <v>17</v>
      </c>
      <c r="F13" s="17"/>
      <c r="G13" s="18">
        <v>9.2799999999999994</v>
      </c>
      <c r="H13" s="28">
        <v>45931</v>
      </c>
    </row>
    <row r="14" spans="1:8">
      <c r="A14" t="s">
        <v>19</v>
      </c>
      <c r="C14" s="19" t="s">
        <v>53</v>
      </c>
      <c r="D14" s="19" t="str">
        <f t="shared" si="0"/>
        <v>8Behavioral Counseling-Individual</v>
      </c>
      <c r="E14" s="17" t="s">
        <v>17</v>
      </c>
      <c r="F14" s="17"/>
      <c r="G14" s="18">
        <v>27.49</v>
      </c>
      <c r="H14" s="28">
        <v>45931</v>
      </c>
    </row>
    <row r="15" spans="1:8">
      <c r="A15" t="s">
        <v>19</v>
      </c>
      <c r="B15" s="5" t="s">
        <v>127</v>
      </c>
      <c r="C15" s="19" t="s">
        <v>53</v>
      </c>
      <c r="D15" s="19" t="str">
        <f t="shared" si="0"/>
        <v>8Behavioral Counseling-IndividualDenver</v>
      </c>
      <c r="E15" s="17" t="s">
        <v>17</v>
      </c>
      <c r="F15" s="17"/>
      <c r="G15" s="18">
        <v>27.49</v>
      </c>
      <c r="H15" s="28">
        <v>45931</v>
      </c>
    </row>
    <row r="16" spans="1:8">
      <c r="A16" t="s">
        <v>19</v>
      </c>
      <c r="B16" s="5" t="s">
        <v>128</v>
      </c>
      <c r="C16" s="19" t="s">
        <v>53</v>
      </c>
      <c r="D16" s="19" t="str">
        <f t="shared" si="0"/>
        <v>8Behavioral Counseling-IndividualNon-Denver</v>
      </c>
      <c r="E16" s="17" t="s">
        <v>17</v>
      </c>
      <c r="F16" s="17"/>
      <c r="G16" s="18">
        <v>27.49</v>
      </c>
      <c r="H16" s="28">
        <v>45931</v>
      </c>
    </row>
    <row r="17" spans="1:8">
      <c r="A17" t="s">
        <v>19</v>
      </c>
      <c r="C17" s="19" t="s">
        <v>76</v>
      </c>
      <c r="D17" s="19" t="str">
        <f t="shared" si="0"/>
        <v>9Behavioral Counseling-Individual</v>
      </c>
      <c r="E17" s="17" t="s">
        <v>17</v>
      </c>
      <c r="F17" s="17"/>
      <c r="G17" s="18">
        <v>27.49</v>
      </c>
      <c r="H17" s="28">
        <v>45931</v>
      </c>
    </row>
    <row r="18" spans="1:8">
      <c r="A18" t="s">
        <v>19</v>
      </c>
      <c r="B18" s="5" t="s">
        <v>127</v>
      </c>
      <c r="C18" s="19" t="s">
        <v>76</v>
      </c>
      <c r="D18" s="19" t="str">
        <f t="shared" si="0"/>
        <v>9Behavioral Counseling-IndividualDenver</v>
      </c>
      <c r="E18" s="17" t="s">
        <v>17</v>
      </c>
      <c r="F18" s="17"/>
      <c r="G18" s="18">
        <v>27.49</v>
      </c>
      <c r="H18" s="28">
        <v>45931</v>
      </c>
    </row>
    <row r="19" spans="1:8">
      <c r="A19" t="s">
        <v>19</v>
      </c>
      <c r="B19" s="5" t="s">
        <v>128</v>
      </c>
      <c r="C19" s="19" t="s">
        <v>76</v>
      </c>
      <c r="D19" s="19" t="str">
        <f t="shared" si="0"/>
        <v>9Behavioral Counseling-IndividualNon-Denver</v>
      </c>
      <c r="E19" s="17" t="s">
        <v>17</v>
      </c>
      <c r="F19" s="17"/>
      <c r="G19" s="18">
        <v>27.49</v>
      </c>
      <c r="H19" s="28">
        <v>45931</v>
      </c>
    </row>
    <row r="20" spans="1:8">
      <c r="A20" t="s">
        <v>20</v>
      </c>
      <c r="C20" s="19" t="s">
        <v>54</v>
      </c>
      <c r="D20" s="19" t="str">
        <f t="shared" si="0"/>
        <v>8Behavioral Line Staff</v>
      </c>
      <c r="E20" s="17" t="s">
        <v>17</v>
      </c>
      <c r="F20" s="17"/>
      <c r="G20" s="18">
        <v>7.79</v>
      </c>
      <c r="H20" s="28">
        <v>45931</v>
      </c>
    </row>
    <row r="21" spans="1:8" ht="13.5" customHeight="1">
      <c r="A21" t="s">
        <v>20</v>
      </c>
      <c r="B21" s="5" t="s">
        <v>127</v>
      </c>
      <c r="C21" s="19" t="s">
        <v>54</v>
      </c>
      <c r="D21" s="19" t="str">
        <f t="shared" si="0"/>
        <v>8Behavioral Line StaffDenver</v>
      </c>
      <c r="E21" s="17" t="s">
        <v>17</v>
      </c>
      <c r="F21" s="17"/>
      <c r="G21" s="18">
        <v>7.79</v>
      </c>
      <c r="H21" s="28">
        <v>45931</v>
      </c>
    </row>
    <row r="22" spans="1:8">
      <c r="A22" t="s">
        <v>20</v>
      </c>
      <c r="B22" s="5" t="s">
        <v>128</v>
      </c>
      <c r="C22" s="19" t="s">
        <v>54</v>
      </c>
      <c r="D22" s="19" t="str">
        <f t="shared" si="0"/>
        <v>8Behavioral Line StaffNon-Denver</v>
      </c>
      <c r="E22" s="17" t="s">
        <v>17</v>
      </c>
      <c r="F22" s="17"/>
      <c r="G22" s="18">
        <v>7.79</v>
      </c>
      <c r="H22" s="28">
        <v>45931</v>
      </c>
    </row>
    <row r="23" spans="1:8">
      <c r="A23" t="s">
        <v>21</v>
      </c>
      <c r="C23" s="19" t="s">
        <v>55</v>
      </c>
      <c r="D23" s="19" t="str">
        <f t="shared" si="0"/>
        <v>8Behavioral Plan Assessment</v>
      </c>
      <c r="E23" s="17" t="s">
        <v>17</v>
      </c>
      <c r="F23" s="17"/>
      <c r="G23" s="18">
        <v>27.49</v>
      </c>
      <c r="H23" s="28">
        <v>45931</v>
      </c>
    </row>
    <row r="24" spans="1:8">
      <c r="A24" t="s">
        <v>21</v>
      </c>
      <c r="B24" s="5" t="s">
        <v>127</v>
      </c>
      <c r="C24" s="19" t="s">
        <v>55</v>
      </c>
      <c r="D24" s="19" t="str">
        <f t="shared" si="0"/>
        <v>8Behavioral Plan AssessmentDenver</v>
      </c>
      <c r="E24" s="17" t="s">
        <v>17</v>
      </c>
      <c r="F24" s="17"/>
      <c r="G24" s="18">
        <v>27.49</v>
      </c>
      <c r="H24" s="28">
        <v>45931</v>
      </c>
    </row>
    <row r="25" spans="1:8">
      <c r="A25" t="s">
        <v>21</v>
      </c>
      <c r="B25" s="5" t="s">
        <v>128</v>
      </c>
      <c r="C25" s="19" t="s">
        <v>55</v>
      </c>
      <c r="D25" s="19" t="str">
        <f t="shared" si="0"/>
        <v>8Behavioral Plan AssessmentNon-Denver</v>
      </c>
      <c r="E25" s="17" t="s">
        <v>17</v>
      </c>
      <c r="F25" s="17"/>
      <c r="G25" s="18">
        <v>27.49</v>
      </c>
      <c r="H25" s="28">
        <v>45931</v>
      </c>
    </row>
    <row r="26" spans="1:8">
      <c r="A26" t="s">
        <v>21</v>
      </c>
      <c r="C26" s="19" t="s">
        <v>77</v>
      </c>
      <c r="D26" s="19" t="str">
        <f t="shared" si="0"/>
        <v>9Behavioral Plan Assessment</v>
      </c>
      <c r="E26" s="17" t="s">
        <v>17</v>
      </c>
      <c r="F26" s="17"/>
      <c r="G26" s="18">
        <v>27.49</v>
      </c>
      <c r="H26" s="28">
        <v>45931</v>
      </c>
    </row>
    <row r="27" spans="1:8">
      <c r="A27" t="s">
        <v>21</v>
      </c>
      <c r="B27" s="5" t="s">
        <v>127</v>
      </c>
      <c r="C27" s="19" t="s">
        <v>77</v>
      </c>
      <c r="D27" s="19" t="str">
        <f t="shared" si="0"/>
        <v>9Behavioral Plan AssessmentDenver</v>
      </c>
      <c r="E27" s="17" t="s">
        <v>17</v>
      </c>
      <c r="F27" s="17"/>
      <c r="G27" s="18">
        <v>27.49</v>
      </c>
      <c r="H27" s="28">
        <v>45931</v>
      </c>
    </row>
    <row r="28" spans="1:8">
      <c r="A28" t="s">
        <v>21</v>
      </c>
      <c r="B28" s="5" t="s">
        <v>128</v>
      </c>
      <c r="C28" s="19" t="s">
        <v>77</v>
      </c>
      <c r="D28" s="19" t="str">
        <f t="shared" si="0"/>
        <v>9Behavioral Plan AssessmentNon-Denver</v>
      </c>
      <c r="E28" s="17" t="s">
        <v>17</v>
      </c>
      <c r="F28" s="17"/>
      <c r="G28" s="18">
        <v>27.49</v>
      </c>
      <c r="H28" s="28">
        <v>45931</v>
      </c>
    </row>
    <row r="29" spans="1:8">
      <c r="A29" s="5" t="s">
        <v>145</v>
      </c>
      <c r="C29" s="19" t="s">
        <v>146</v>
      </c>
      <c r="D29" s="19" t="str">
        <f t="shared" si="0"/>
        <v>8Extraordinary Cleaning</v>
      </c>
      <c r="E29" s="17" t="s">
        <v>17</v>
      </c>
      <c r="F29" s="17"/>
      <c r="G29" s="18">
        <v>8.2799999999999994</v>
      </c>
      <c r="H29" s="28">
        <v>45931</v>
      </c>
    </row>
    <row r="30" spans="1:8">
      <c r="A30" t="s">
        <v>145</v>
      </c>
      <c r="B30" s="5" t="s">
        <v>127</v>
      </c>
      <c r="C30" s="19" t="s">
        <v>146</v>
      </c>
      <c r="D30" s="19" t="str">
        <f t="shared" si="0"/>
        <v>8Extraordinary CleaningDenver</v>
      </c>
      <c r="E30" s="17" t="s">
        <v>17</v>
      </c>
      <c r="F30" s="17"/>
      <c r="G30" s="18">
        <v>8.6199999999999992</v>
      </c>
      <c r="H30" s="28">
        <v>45931</v>
      </c>
    </row>
    <row r="31" spans="1:8">
      <c r="A31" t="s">
        <v>145</v>
      </c>
      <c r="B31" s="5" t="s">
        <v>128</v>
      </c>
      <c r="C31" s="19" t="s">
        <v>146</v>
      </c>
      <c r="D31" s="19" t="str">
        <f t="shared" si="0"/>
        <v>8Extraordinary CleaningNon-Denver</v>
      </c>
      <c r="E31" s="17" t="s">
        <v>17</v>
      </c>
      <c r="F31" s="17"/>
      <c r="G31" s="18">
        <v>8.2799999999999994</v>
      </c>
      <c r="H31" s="28">
        <v>45931</v>
      </c>
    </row>
    <row r="32" spans="1:8">
      <c r="A32" s="5" t="s">
        <v>144</v>
      </c>
      <c r="C32" s="19" t="s">
        <v>147</v>
      </c>
      <c r="D32" s="19" t="str">
        <f t="shared" si="0"/>
        <v>8Homemaker</v>
      </c>
      <c r="E32" s="17" t="s">
        <v>17</v>
      </c>
      <c r="F32" s="17"/>
      <c r="G32" s="18">
        <v>6.36</v>
      </c>
      <c r="H32" s="28">
        <v>45931</v>
      </c>
    </row>
    <row r="33" spans="1:8">
      <c r="A33" s="5" t="s">
        <v>144</v>
      </c>
      <c r="B33" s="5" t="s">
        <v>127</v>
      </c>
      <c r="C33" s="19" t="s">
        <v>147</v>
      </c>
      <c r="D33" s="19" t="str">
        <f t="shared" si="0"/>
        <v>8HomemakerDenver</v>
      </c>
      <c r="E33" s="17" t="s">
        <v>17</v>
      </c>
      <c r="F33" s="17"/>
      <c r="G33" s="18">
        <v>6.74</v>
      </c>
      <c r="H33" s="28">
        <v>45931</v>
      </c>
    </row>
    <row r="34" spans="1:8">
      <c r="A34" s="5" t="s">
        <v>144</v>
      </c>
      <c r="B34" s="5" t="s">
        <v>128</v>
      </c>
      <c r="C34" s="19" t="s">
        <v>147</v>
      </c>
      <c r="D34" s="19" t="str">
        <f t="shared" si="0"/>
        <v>8HomemakerNon-Denver</v>
      </c>
      <c r="E34" s="17" t="s">
        <v>17</v>
      </c>
      <c r="F34" s="17"/>
      <c r="G34" s="18">
        <v>6.36</v>
      </c>
      <c r="H34" s="28">
        <v>45931</v>
      </c>
    </row>
    <row r="35" spans="1:8">
      <c r="A35" t="s">
        <v>24</v>
      </c>
      <c r="C35" s="19" t="s">
        <v>56</v>
      </c>
      <c r="D35" s="19" t="str">
        <f t="shared" si="0"/>
        <v>8Job Coaching-Group</v>
      </c>
      <c r="E35" s="17" t="s">
        <v>17</v>
      </c>
      <c r="F35" s="17"/>
      <c r="G35" s="18">
        <v>6.4</v>
      </c>
      <c r="H35" s="28">
        <v>45931</v>
      </c>
    </row>
    <row r="36" spans="1:8">
      <c r="A36" t="s">
        <v>24</v>
      </c>
      <c r="B36" s="5" t="s">
        <v>127</v>
      </c>
      <c r="C36" s="19" t="s">
        <v>56</v>
      </c>
      <c r="D36" s="19" t="str">
        <f t="shared" si="0"/>
        <v>8Job Coaching-GroupDenver</v>
      </c>
      <c r="E36" s="17" t="s">
        <v>17</v>
      </c>
      <c r="F36" s="17"/>
      <c r="G36" s="18">
        <v>6.72</v>
      </c>
      <c r="H36" s="28">
        <v>45931</v>
      </c>
    </row>
    <row r="37" spans="1:8">
      <c r="A37" t="s">
        <v>24</v>
      </c>
      <c r="B37" s="5" t="s">
        <v>128</v>
      </c>
      <c r="C37" s="19" t="s">
        <v>56</v>
      </c>
      <c r="D37" s="19" t="str">
        <f t="shared" si="0"/>
        <v>8Job Coaching-GroupNon-Denver</v>
      </c>
      <c r="E37" s="17" t="s">
        <v>17</v>
      </c>
      <c r="F37" s="17"/>
      <c r="G37" s="18">
        <v>6.4</v>
      </c>
      <c r="H37" s="28">
        <v>45931</v>
      </c>
    </row>
    <row r="38" spans="1:8">
      <c r="A38" t="s">
        <v>24</v>
      </c>
      <c r="C38" s="19" t="s">
        <v>78</v>
      </c>
      <c r="D38" s="19" t="str">
        <f t="shared" si="0"/>
        <v>9Job Coaching-Group</v>
      </c>
      <c r="E38" s="17" t="s">
        <v>17</v>
      </c>
      <c r="F38" s="17"/>
      <c r="G38" s="18">
        <v>9.33</v>
      </c>
      <c r="H38" s="28">
        <v>45931</v>
      </c>
    </row>
    <row r="39" spans="1:8">
      <c r="A39" t="s">
        <v>24</v>
      </c>
      <c r="B39" s="5" t="s">
        <v>127</v>
      </c>
      <c r="C39" s="19" t="s">
        <v>78</v>
      </c>
      <c r="D39" s="19" t="str">
        <f t="shared" si="0"/>
        <v>9Job Coaching-GroupDenver</v>
      </c>
      <c r="E39" s="17" t="s">
        <v>17</v>
      </c>
      <c r="F39" s="17"/>
      <c r="G39" s="18">
        <v>9.65</v>
      </c>
      <c r="H39" s="28">
        <v>45931</v>
      </c>
    </row>
    <row r="40" spans="1:8">
      <c r="A40" t="s">
        <v>24</v>
      </c>
      <c r="B40" s="5" t="s">
        <v>128</v>
      </c>
      <c r="C40" s="19" t="s">
        <v>78</v>
      </c>
      <c r="D40" s="19" t="str">
        <f t="shared" si="0"/>
        <v>9Job Coaching-GroupNon-Denver</v>
      </c>
      <c r="E40" s="17" t="s">
        <v>17</v>
      </c>
      <c r="F40" s="17"/>
      <c r="G40" s="18">
        <v>9.33</v>
      </c>
      <c r="H40" s="28">
        <v>45931</v>
      </c>
    </row>
    <row r="41" spans="1:8">
      <c r="A41" t="s">
        <v>25</v>
      </c>
      <c r="C41" s="19" t="s">
        <v>57</v>
      </c>
      <c r="D41" s="19" t="str">
        <f t="shared" si="0"/>
        <v>8Job Coaching-Individual</v>
      </c>
      <c r="E41" s="17" t="s">
        <v>17</v>
      </c>
      <c r="F41" s="17"/>
      <c r="G41" s="18">
        <v>16.46</v>
      </c>
      <c r="H41" s="28">
        <v>45931</v>
      </c>
    </row>
    <row r="42" spans="1:8">
      <c r="A42" t="s">
        <v>25</v>
      </c>
      <c r="B42" s="5" t="s">
        <v>127</v>
      </c>
      <c r="C42" s="19" t="s">
        <v>57</v>
      </c>
      <c r="D42" s="19" t="str">
        <f t="shared" si="0"/>
        <v>8Job Coaching-IndividualDenver</v>
      </c>
      <c r="E42" s="17" t="s">
        <v>17</v>
      </c>
      <c r="F42" s="17"/>
      <c r="G42" s="18">
        <v>16.79</v>
      </c>
      <c r="H42" s="28">
        <v>45931</v>
      </c>
    </row>
    <row r="43" spans="1:8">
      <c r="A43" t="s">
        <v>25</v>
      </c>
      <c r="B43" s="5" t="s">
        <v>128</v>
      </c>
      <c r="C43" s="19" t="s">
        <v>57</v>
      </c>
      <c r="D43" s="19" t="str">
        <f t="shared" si="0"/>
        <v>8Job Coaching-IndividualNon-Denver</v>
      </c>
      <c r="E43" s="17" t="s">
        <v>17</v>
      </c>
      <c r="F43" s="17"/>
      <c r="G43" s="18">
        <v>16.46</v>
      </c>
      <c r="H43" s="28">
        <v>45931</v>
      </c>
    </row>
    <row r="44" spans="1:8">
      <c r="A44" t="s">
        <v>25</v>
      </c>
      <c r="C44" s="19" t="s">
        <v>79</v>
      </c>
      <c r="D44" s="19" t="str">
        <f t="shared" si="0"/>
        <v>9Job Coaching-Individual</v>
      </c>
      <c r="E44" s="17" t="s">
        <v>17</v>
      </c>
      <c r="F44" s="17"/>
      <c r="G44" s="18">
        <v>16.46</v>
      </c>
      <c r="H44" s="28">
        <v>45931</v>
      </c>
    </row>
    <row r="45" spans="1:8">
      <c r="A45" t="s">
        <v>25</v>
      </c>
      <c r="B45" s="5" t="s">
        <v>127</v>
      </c>
      <c r="C45" s="19" t="s">
        <v>79</v>
      </c>
      <c r="D45" s="19" t="str">
        <f t="shared" si="0"/>
        <v>9Job Coaching-IndividualDenver</v>
      </c>
      <c r="E45" s="17" t="s">
        <v>17</v>
      </c>
      <c r="F45" s="17"/>
      <c r="G45" s="18">
        <v>16.79</v>
      </c>
      <c r="H45" s="28">
        <v>45931</v>
      </c>
    </row>
    <row r="46" spans="1:8">
      <c r="A46" t="s">
        <v>25</v>
      </c>
      <c r="B46" s="5" t="s">
        <v>128</v>
      </c>
      <c r="C46" s="19" t="s">
        <v>79</v>
      </c>
      <c r="D46" s="19" t="str">
        <f t="shared" si="0"/>
        <v>9Job Coaching-IndividualNon-Denver</v>
      </c>
      <c r="E46" s="17" t="s">
        <v>17</v>
      </c>
      <c r="F46" s="17"/>
      <c r="G46" s="18">
        <v>16.79</v>
      </c>
      <c r="H46" s="28">
        <v>45931</v>
      </c>
    </row>
    <row r="47" spans="1:8">
      <c r="A47" t="s">
        <v>26</v>
      </c>
      <c r="C47" s="19" t="s">
        <v>58</v>
      </c>
      <c r="D47" s="19" t="str">
        <f t="shared" si="0"/>
        <v>8Job Development-Group</v>
      </c>
      <c r="E47" s="17" t="s">
        <v>17</v>
      </c>
      <c r="F47" s="17"/>
      <c r="G47" s="18">
        <v>6.06</v>
      </c>
      <c r="H47" s="28">
        <v>45931</v>
      </c>
    </row>
    <row r="48" spans="1:8">
      <c r="A48" t="s">
        <v>26</v>
      </c>
      <c r="B48" s="5" t="s">
        <v>127</v>
      </c>
      <c r="C48" s="19" t="s">
        <v>58</v>
      </c>
      <c r="D48" s="19" t="str">
        <f t="shared" si="0"/>
        <v>8Job Development-GroupDenver</v>
      </c>
      <c r="E48" s="17" t="s">
        <v>17</v>
      </c>
      <c r="F48" s="17"/>
      <c r="G48" s="18">
        <v>6.37</v>
      </c>
      <c r="H48" s="28">
        <v>45931</v>
      </c>
    </row>
    <row r="49" spans="1:8">
      <c r="A49" t="s">
        <v>26</v>
      </c>
      <c r="B49" s="5" t="s">
        <v>128</v>
      </c>
      <c r="C49" s="19" t="s">
        <v>58</v>
      </c>
      <c r="D49" s="19" t="str">
        <f t="shared" si="0"/>
        <v>8Job Development-GroupNon-Denver</v>
      </c>
      <c r="E49" s="17" t="s">
        <v>17</v>
      </c>
      <c r="F49" s="17"/>
      <c r="G49" s="18">
        <v>6.06</v>
      </c>
      <c r="H49" s="28">
        <v>45931</v>
      </c>
    </row>
    <row r="50" spans="1:8">
      <c r="A50" t="s">
        <v>26</v>
      </c>
      <c r="C50" s="19" t="s">
        <v>80</v>
      </c>
      <c r="D50" s="19" t="str">
        <f t="shared" si="0"/>
        <v>9Job Development-Group</v>
      </c>
      <c r="E50" s="17" t="s">
        <v>17</v>
      </c>
      <c r="F50" s="17"/>
      <c r="G50" s="18">
        <v>6.06</v>
      </c>
      <c r="H50" s="28">
        <v>45931</v>
      </c>
    </row>
    <row r="51" spans="1:8">
      <c r="A51" t="s">
        <v>26</v>
      </c>
      <c r="B51" s="5" t="s">
        <v>127</v>
      </c>
      <c r="C51" s="19" t="s">
        <v>80</v>
      </c>
      <c r="D51" s="19" t="str">
        <f t="shared" si="0"/>
        <v>9Job Development-GroupDenver</v>
      </c>
      <c r="E51" s="17" t="s">
        <v>17</v>
      </c>
      <c r="F51" s="17"/>
      <c r="G51" s="18">
        <v>6.37</v>
      </c>
      <c r="H51" s="28">
        <v>45931</v>
      </c>
    </row>
    <row r="52" spans="1:8">
      <c r="A52" t="s">
        <v>26</v>
      </c>
      <c r="B52" s="5" t="s">
        <v>128</v>
      </c>
      <c r="C52" s="19" t="s">
        <v>80</v>
      </c>
      <c r="D52" s="19" t="str">
        <f t="shared" si="0"/>
        <v>9Job Development-GroupNon-Denver</v>
      </c>
      <c r="E52" s="17" t="s">
        <v>17</v>
      </c>
      <c r="F52" s="17"/>
      <c r="G52" s="18">
        <v>6.06</v>
      </c>
      <c r="H52" s="28">
        <v>45931</v>
      </c>
    </row>
    <row r="53" spans="1:8">
      <c r="A53" t="s">
        <v>27</v>
      </c>
      <c r="C53" s="19" t="s">
        <v>59</v>
      </c>
      <c r="D53" s="19" t="str">
        <f t="shared" si="0"/>
        <v>8Job Development-Individual</v>
      </c>
      <c r="E53" s="17" t="s">
        <v>17</v>
      </c>
      <c r="F53" s="17"/>
      <c r="G53" s="18">
        <v>16.46</v>
      </c>
      <c r="H53" s="28">
        <v>45931</v>
      </c>
    </row>
    <row r="54" spans="1:8">
      <c r="A54" t="s">
        <v>27</v>
      </c>
      <c r="B54" s="5" t="s">
        <v>127</v>
      </c>
      <c r="C54" s="19" t="s">
        <v>59</v>
      </c>
      <c r="D54" s="19" t="str">
        <f t="shared" si="0"/>
        <v>8Job Development-IndividualDenver</v>
      </c>
      <c r="E54" s="17" t="s">
        <v>17</v>
      </c>
      <c r="F54" s="17"/>
      <c r="G54" s="18">
        <v>16.79</v>
      </c>
      <c r="H54" s="28">
        <v>45931</v>
      </c>
    </row>
    <row r="55" spans="1:8">
      <c r="A55" t="s">
        <v>27</v>
      </c>
      <c r="B55" s="5" t="s">
        <v>128</v>
      </c>
      <c r="C55" s="19" t="s">
        <v>59</v>
      </c>
      <c r="D55" s="19" t="str">
        <f t="shared" si="0"/>
        <v>8Job Development-IndividualNon-Denver</v>
      </c>
      <c r="E55" s="17" t="s">
        <v>17</v>
      </c>
      <c r="F55" s="17"/>
      <c r="G55" s="18">
        <v>16.46</v>
      </c>
      <c r="H55" s="28">
        <v>45931</v>
      </c>
    </row>
    <row r="56" spans="1:8">
      <c r="A56" t="s">
        <v>27</v>
      </c>
      <c r="C56" s="19" t="s">
        <v>81</v>
      </c>
      <c r="D56" s="19" t="str">
        <f t="shared" si="0"/>
        <v>9Job Development-Individual</v>
      </c>
      <c r="E56" s="17" t="s">
        <v>17</v>
      </c>
      <c r="F56" s="17"/>
      <c r="G56" s="18">
        <v>16.46</v>
      </c>
      <c r="H56" s="28">
        <v>45931</v>
      </c>
    </row>
    <row r="57" spans="1:8">
      <c r="A57" t="s">
        <v>27</v>
      </c>
      <c r="B57" s="5" t="s">
        <v>127</v>
      </c>
      <c r="C57" s="19" t="s">
        <v>81</v>
      </c>
      <c r="D57" s="19" t="str">
        <f t="shared" si="0"/>
        <v>9Job Development-IndividualDenver</v>
      </c>
      <c r="E57" s="17" t="s">
        <v>17</v>
      </c>
      <c r="F57" s="17"/>
      <c r="G57" s="18">
        <v>16.79</v>
      </c>
      <c r="H57" s="28">
        <v>45931</v>
      </c>
    </row>
    <row r="58" spans="1:8">
      <c r="A58" t="s">
        <v>27</v>
      </c>
      <c r="B58" s="5" t="s">
        <v>128</v>
      </c>
      <c r="C58" s="19" t="s">
        <v>81</v>
      </c>
      <c r="D58" s="19" t="str">
        <f t="shared" si="0"/>
        <v>9Job Development-IndividualNon-Denver</v>
      </c>
      <c r="E58" s="17" t="s">
        <v>17</v>
      </c>
      <c r="F58" s="17"/>
      <c r="G58" s="18">
        <v>16.46</v>
      </c>
      <c r="H58" s="28">
        <v>45931</v>
      </c>
    </row>
    <row r="59" spans="1:8">
      <c r="A59" t="s">
        <v>28</v>
      </c>
      <c r="C59" s="19" t="s">
        <v>60</v>
      </c>
      <c r="D59" s="19" t="str">
        <f t="shared" si="0"/>
        <v>8Massage Therapy</v>
      </c>
      <c r="E59" s="17" t="s">
        <v>17</v>
      </c>
      <c r="F59" s="17"/>
      <c r="G59" s="18">
        <v>20.56</v>
      </c>
      <c r="H59" s="28">
        <v>45931</v>
      </c>
    </row>
    <row r="60" spans="1:8">
      <c r="A60" t="s">
        <v>28</v>
      </c>
      <c r="B60" s="5" t="s">
        <v>127</v>
      </c>
      <c r="C60" s="19" t="s">
        <v>60</v>
      </c>
      <c r="D60" s="19" t="str">
        <f t="shared" si="0"/>
        <v>8Massage TherapyDenver</v>
      </c>
      <c r="E60" s="17" t="s">
        <v>17</v>
      </c>
      <c r="F60" s="17"/>
      <c r="G60" s="18">
        <v>20.56</v>
      </c>
      <c r="H60" s="28">
        <v>45931</v>
      </c>
    </row>
    <row r="61" spans="1:8">
      <c r="A61" t="s">
        <v>28</v>
      </c>
      <c r="B61" s="5" t="s">
        <v>128</v>
      </c>
      <c r="C61" s="19" t="s">
        <v>60</v>
      </c>
      <c r="D61" s="19" t="str">
        <f t="shared" si="0"/>
        <v>8Massage TherapyNon-Denver</v>
      </c>
      <c r="E61" s="17" t="s">
        <v>17</v>
      </c>
      <c r="F61" s="17"/>
      <c r="G61" s="18">
        <v>20.56</v>
      </c>
      <c r="H61" s="28">
        <v>45931</v>
      </c>
    </row>
    <row r="62" spans="1:8">
      <c r="A62" t="s">
        <v>29</v>
      </c>
      <c r="C62" s="19" t="s">
        <v>61</v>
      </c>
      <c r="D62" s="19" t="str">
        <f t="shared" si="0"/>
        <v>8Mentorship</v>
      </c>
      <c r="E62" s="17" t="s">
        <v>17</v>
      </c>
      <c r="F62" s="17"/>
      <c r="G62" s="18">
        <v>12.92</v>
      </c>
      <c r="H62" s="28">
        <v>45931</v>
      </c>
    </row>
    <row r="63" spans="1:8">
      <c r="A63" t="s">
        <v>29</v>
      </c>
      <c r="B63" s="5" t="s">
        <v>127</v>
      </c>
      <c r="C63" s="19" t="s">
        <v>61</v>
      </c>
      <c r="D63" s="19" t="str">
        <f t="shared" si="0"/>
        <v>8MentorshipDenver</v>
      </c>
      <c r="E63" s="17" t="s">
        <v>17</v>
      </c>
      <c r="F63" s="17"/>
      <c r="G63" s="18">
        <v>13.24</v>
      </c>
      <c r="H63" s="28">
        <v>45931</v>
      </c>
    </row>
    <row r="64" spans="1:8">
      <c r="A64" t="s">
        <v>29</v>
      </c>
      <c r="B64" s="5" t="s">
        <v>128</v>
      </c>
      <c r="C64" s="19" t="s">
        <v>61</v>
      </c>
      <c r="D64" s="19" t="str">
        <f t="shared" si="0"/>
        <v>8MentorshipNon-Denver</v>
      </c>
      <c r="E64" s="17" t="s">
        <v>17</v>
      </c>
      <c r="F64" s="17"/>
      <c r="G64" s="18">
        <v>12.92</v>
      </c>
      <c r="H64" s="28">
        <v>45931</v>
      </c>
    </row>
    <row r="65" spans="1:8">
      <c r="A65" s="114" t="s">
        <v>139</v>
      </c>
      <c r="B65" s="115"/>
      <c r="C65" s="19" t="str">
        <f>8&amp;A65</f>
        <v>8Mileage Band 1 (0-10 Miles)</v>
      </c>
      <c r="D65" s="19" t="str">
        <f t="shared" si="0"/>
        <v>8Mileage Band 1 (0-10 Miles)</v>
      </c>
      <c r="E65" s="17" t="s">
        <v>49</v>
      </c>
      <c r="F65" s="117"/>
      <c r="G65" s="116">
        <v>13.14</v>
      </c>
      <c r="H65" s="116"/>
    </row>
    <row r="66" spans="1:8">
      <c r="A66" s="114" t="s">
        <v>139</v>
      </c>
      <c r="B66" s="115" t="s">
        <v>127</v>
      </c>
      <c r="C66" s="19" t="str">
        <f>8&amp;A66</f>
        <v>8Mileage Band 1 (0-10 Miles)</v>
      </c>
      <c r="D66" s="19" t="str">
        <f t="shared" ref="D66:D100" si="1">C66&amp;B66</f>
        <v>8Mileage Band 1 (0-10 Miles)Denver</v>
      </c>
      <c r="E66" s="17" t="s">
        <v>49</v>
      </c>
      <c r="F66" s="117"/>
      <c r="G66" s="116">
        <v>13.76</v>
      </c>
      <c r="H66" s="116"/>
    </row>
    <row r="67" spans="1:8">
      <c r="A67" s="114" t="s">
        <v>139</v>
      </c>
      <c r="B67" s="115" t="s">
        <v>128</v>
      </c>
      <c r="C67" s="19" t="str">
        <f>8&amp;A67</f>
        <v>8Mileage Band 1 (0-10 Miles)</v>
      </c>
      <c r="D67" s="19" t="str">
        <f t="shared" si="1"/>
        <v>8Mileage Band 1 (0-10 Miles)Non-Denver</v>
      </c>
      <c r="E67" s="17" t="s">
        <v>49</v>
      </c>
      <c r="F67" s="117"/>
      <c r="G67" s="116">
        <v>13.14</v>
      </c>
      <c r="H67" s="116"/>
    </row>
    <row r="68" spans="1:8">
      <c r="A68" s="114" t="s">
        <v>139</v>
      </c>
      <c r="B68" s="115"/>
      <c r="C68" s="19" t="str">
        <f>9&amp;A68</f>
        <v>9Mileage Band 1 (0-10 Miles)</v>
      </c>
      <c r="D68" s="19" t="str">
        <f t="shared" si="1"/>
        <v>9Mileage Band 1 (0-10 Miles)</v>
      </c>
      <c r="E68" s="17" t="s">
        <v>49</v>
      </c>
      <c r="F68" s="18"/>
      <c r="G68" s="116">
        <v>13.14</v>
      </c>
      <c r="H68" s="116"/>
    </row>
    <row r="69" spans="1:8">
      <c r="A69" s="114" t="s">
        <v>139</v>
      </c>
      <c r="B69" s="115" t="s">
        <v>127</v>
      </c>
      <c r="C69" s="19" t="str">
        <f>9&amp;A69</f>
        <v>9Mileage Band 1 (0-10 Miles)</v>
      </c>
      <c r="D69" s="19" t="str">
        <f t="shared" si="1"/>
        <v>9Mileage Band 1 (0-10 Miles)Denver</v>
      </c>
      <c r="E69" s="17" t="s">
        <v>49</v>
      </c>
      <c r="F69" s="18"/>
      <c r="G69" s="116">
        <v>13.76</v>
      </c>
      <c r="H69" s="116"/>
    </row>
    <row r="70" spans="1:8">
      <c r="A70" s="114" t="s">
        <v>139</v>
      </c>
      <c r="B70" s="115" t="s">
        <v>128</v>
      </c>
      <c r="C70" s="19" t="str">
        <f>9&amp;A70</f>
        <v>9Mileage Band 1 (0-10 Miles)</v>
      </c>
      <c r="D70" s="19" t="str">
        <f t="shared" si="1"/>
        <v>9Mileage Band 1 (0-10 Miles)Non-Denver</v>
      </c>
      <c r="E70" s="17" t="s">
        <v>49</v>
      </c>
      <c r="F70" s="18"/>
      <c r="G70" s="116">
        <v>13.14</v>
      </c>
      <c r="H70" s="116"/>
    </row>
    <row r="71" spans="1:8">
      <c r="A71" s="114" t="s">
        <v>140</v>
      </c>
      <c r="B71" s="115"/>
      <c r="C71" s="19" t="str">
        <f>8&amp;A71</f>
        <v>8Mileage Band 2 (11-20 Miles)</v>
      </c>
      <c r="D71" s="19" t="str">
        <f t="shared" si="1"/>
        <v>8Mileage Band 2 (11-20 Miles)</v>
      </c>
      <c r="E71" s="17" t="s">
        <v>49</v>
      </c>
      <c r="F71" s="117"/>
      <c r="G71" s="116">
        <v>24.28</v>
      </c>
      <c r="H71" s="116"/>
    </row>
    <row r="72" spans="1:8">
      <c r="A72" s="114" t="s">
        <v>140</v>
      </c>
      <c r="B72" s="115" t="s">
        <v>127</v>
      </c>
      <c r="C72" s="19" t="str">
        <f>8&amp;A72</f>
        <v>8Mileage Band 2 (11-20 Miles)</v>
      </c>
      <c r="D72" s="19" t="str">
        <f t="shared" si="1"/>
        <v>8Mileage Band 2 (11-20 Miles)Denver</v>
      </c>
      <c r="E72" s="17" t="s">
        <v>49</v>
      </c>
      <c r="F72" s="117"/>
      <c r="G72" s="116">
        <v>25.41</v>
      </c>
      <c r="H72" s="116"/>
    </row>
    <row r="73" spans="1:8">
      <c r="A73" s="114" t="s">
        <v>140</v>
      </c>
      <c r="B73" s="115" t="s">
        <v>128</v>
      </c>
      <c r="C73" s="19" t="str">
        <f>8&amp;A73</f>
        <v>8Mileage Band 2 (11-20 Miles)</v>
      </c>
      <c r="D73" s="19" t="str">
        <f t="shared" si="1"/>
        <v>8Mileage Band 2 (11-20 Miles)Non-Denver</v>
      </c>
      <c r="E73" s="17" t="s">
        <v>49</v>
      </c>
      <c r="F73" s="117"/>
      <c r="G73" s="116">
        <v>24.28</v>
      </c>
      <c r="H73" s="116"/>
    </row>
    <row r="74" spans="1:8">
      <c r="A74" s="114" t="s">
        <v>140</v>
      </c>
      <c r="B74" s="115"/>
      <c r="C74" s="19" t="str">
        <f>9&amp;A74</f>
        <v>9Mileage Band 2 (11-20 Miles)</v>
      </c>
      <c r="D74" s="19" t="str">
        <f t="shared" si="1"/>
        <v>9Mileage Band 2 (11-20 Miles)</v>
      </c>
      <c r="E74" s="17" t="s">
        <v>49</v>
      </c>
      <c r="F74" s="18"/>
      <c r="G74" s="116">
        <v>24.28</v>
      </c>
      <c r="H74" s="116"/>
    </row>
    <row r="75" spans="1:8">
      <c r="A75" s="114" t="s">
        <v>140</v>
      </c>
      <c r="B75" s="115" t="s">
        <v>127</v>
      </c>
      <c r="C75" s="19" t="str">
        <f>9&amp;A75</f>
        <v>9Mileage Band 2 (11-20 Miles)</v>
      </c>
      <c r="D75" s="19" t="str">
        <f t="shared" si="1"/>
        <v>9Mileage Band 2 (11-20 Miles)Denver</v>
      </c>
      <c r="E75" s="17" t="s">
        <v>49</v>
      </c>
      <c r="F75" s="18"/>
      <c r="G75" s="116">
        <v>25.41</v>
      </c>
      <c r="H75" s="116"/>
    </row>
    <row r="76" spans="1:8">
      <c r="A76" s="114" t="s">
        <v>140</v>
      </c>
      <c r="B76" s="115" t="s">
        <v>128</v>
      </c>
      <c r="C76" s="19" t="str">
        <f>9&amp;A76</f>
        <v>9Mileage Band 2 (11-20 Miles)</v>
      </c>
      <c r="D76" s="19" t="str">
        <f t="shared" si="1"/>
        <v>9Mileage Band 2 (11-20 Miles)Non-Denver</v>
      </c>
      <c r="E76" s="17" t="s">
        <v>49</v>
      </c>
      <c r="F76" s="18"/>
      <c r="G76" s="116">
        <v>24.28</v>
      </c>
      <c r="H76" s="116"/>
    </row>
    <row r="77" spans="1:8">
      <c r="A77" s="114" t="s">
        <v>141</v>
      </c>
      <c r="B77" s="118"/>
      <c r="C77" s="19" t="str">
        <f>8&amp;A77</f>
        <v>8Mileage Band 3 (Over 20 Miles)</v>
      </c>
      <c r="D77" s="19" t="str">
        <f t="shared" si="1"/>
        <v>8Mileage Band 3 (Over 20 Miles)</v>
      </c>
      <c r="E77" s="17" t="s">
        <v>49</v>
      </c>
      <c r="F77" s="117"/>
      <c r="G77" s="116">
        <v>33.17</v>
      </c>
      <c r="H77" s="116"/>
    </row>
    <row r="78" spans="1:8">
      <c r="A78" s="114" t="s">
        <v>141</v>
      </c>
      <c r="B78" s="115" t="s">
        <v>127</v>
      </c>
      <c r="C78" s="19" t="str">
        <f>8&amp;A78</f>
        <v>8Mileage Band 3 (Over 20 Miles)</v>
      </c>
      <c r="D78" s="19" t="str">
        <f t="shared" si="1"/>
        <v>8Mileage Band 3 (Over 20 Miles)Denver</v>
      </c>
      <c r="E78" s="17" t="s">
        <v>49</v>
      </c>
      <c r="F78" s="117"/>
      <c r="G78" s="116">
        <v>34.619999999999997</v>
      </c>
      <c r="H78" s="116"/>
    </row>
    <row r="79" spans="1:8">
      <c r="A79" s="114" t="s">
        <v>141</v>
      </c>
      <c r="B79" s="115" t="s">
        <v>128</v>
      </c>
      <c r="C79" s="19" t="str">
        <f>8&amp;A79</f>
        <v>8Mileage Band 3 (Over 20 Miles)</v>
      </c>
      <c r="D79" s="19" t="str">
        <f t="shared" si="1"/>
        <v>8Mileage Band 3 (Over 20 Miles)Non-Denver</v>
      </c>
      <c r="E79" s="17" t="s">
        <v>49</v>
      </c>
      <c r="F79" s="117"/>
      <c r="G79" s="116">
        <v>33.17</v>
      </c>
      <c r="H79" s="116"/>
    </row>
    <row r="80" spans="1:8">
      <c r="A80" s="114" t="s">
        <v>141</v>
      </c>
      <c r="B80" s="118"/>
      <c r="C80" s="19" t="str">
        <f>9&amp;A80</f>
        <v>9Mileage Band 3 (Over 20 Miles)</v>
      </c>
      <c r="D80" s="19" t="str">
        <f t="shared" si="1"/>
        <v>9Mileage Band 3 (Over 20 Miles)</v>
      </c>
      <c r="E80" s="17" t="s">
        <v>49</v>
      </c>
      <c r="F80" s="119"/>
      <c r="G80" s="116">
        <v>33.17</v>
      </c>
      <c r="H80" s="116"/>
    </row>
    <row r="81" spans="1:8">
      <c r="A81" s="114" t="s">
        <v>141</v>
      </c>
      <c r="B81" s="115" t="s">
        <v>127</v>
      </c>
      <c r="C81" s="19" t="str">
        <f>9&amp;A81</f>
        <v>9Mileage Band 3 (Over 20 Miles)</v>
      </c>
      <c r="D81" s="19" t="str">
        <f t="shared" si="1"/>
        <v>9Mileage Band 3 (Over 20 Miles)Denver</v>
      </c>
      <c r="E81" s="17" t="s">
        <v>49</v>
      </c>
      <c r="F81" s="18"/>
      <c r="G81" s="116">
        <v>34.619999999999997</v>
      </c>
      <c r="H81" s="116"/>
    </row>
    <row r="82" spans="1:8">
      <c r="A82" s="114" t="s">
        <v>141</v>
      </c>
      <c r="B82" s="115" t="s">
        <v>128</v>
      </c>
      <c r="C82" s="19" t="str">
        <f>9&amp;A82</f>
        <v>9Mileage Band 3 (Over 20 Miles)</v>
      </c>
      <c r="D82" s="19" t="str">
        <f t="shared" si="1"/>
        <v>9Mileage Band 3 (Over 20 Miles)Non-Denver</v>
      </c>
      <c r="E82" s="17" t="s">
        <v>49</v>
      </c>
      <c r="F82" s="18"/>
      <c r="G82" s="116">
        <v>33.17</v>
      </c>
      <c r="H82" s="116"/>
    </row>
    <row r="83" spans="1:8">
      <c r="A83" t="s">
        <v>142</v>
      </c>
      <c r="C83" s="19" t="str">
        <f>8&amp;A83</f>
        <v>8Mileage- Not in Day Program</v>
      </c>
      <c r="D83" s="19" t="str">
        <f t="shared" si="1"/>
        <v>8Mileage- Not in Day Program</v>
      </c>
      <c r="E83" s="17" t="s">
        <v>49</v>
      </c>
      <c r="F83" s="17"/>
      <c r="G83" s="18">
        <v>14.38</v>
      </c>
      <c r="H83" s="28">
        <v>45931</v>
      </c>
    </row>
    <row r="84" spans="1:8">
      <c r="A84" t="s">
        <v>142</v>
      </c>
      <c r="B84" s="5" t="s">
        <v>127</v>
      </c>
      <c r="C84" s="19" t="str">
        <f>8&amp;A84</f>
        <v>8Mileage- Not in Day Program</v>
      </c>
      <c r="D84" s="19" t="str">
        <f t="shared" si="1"/>
        <v>8Mileage- Not in Day ProgramDenver</v>
      </c>
      <c r="E84" s="17" t="s">
        <v>49</v>
      </c>
      <c r="F84" s="17"/>
      <c r="G84" s="18">
        <v>14.38</v>
      </c>
      <c r="H84" s="28">
        <v>45931</v>
      </c>
    </row>
    <row r="85" spans="1:8">
      <c r="A85" t="s">
        <v>142</v>
      </c>
      <c r="B85" s="5" t="s">
        <v>128</v>
      </c>
      <c r="C85" s="19" t="str">
        <f>8&amp;A85</f>
        <v>8Mileage- Not in Day Program</v>
      </c>
      <c r="D85" s="19" t="str">
        <f t="shared" si="1"/>
        <v>8Mileage- Not in Day ProgramNon-Denver</v>
      </c>
      <c r="E85" s="17" t="s">
        <v>49</v>
      </c>
      <c r="F85" s="17"/>
      <c r="G85" s="18">
        <v>14.38</v>
      </c>
      <c r="H85" s="28">
        <v>45931</v>
      </c>
    </row>
    <row r="86" spans="1:8">
      <c r="A86" t="s">
        <v>142</v>
      </c>
      <c r="B86" s="115"/>
      <c r="C86" s="19" t="str">
        <f>9&amp;A86</f>
        <v>9Mileage- Not in Day Program</v>
      </c>
      <c r="D86" s="19" t="str">
        <f t="shared" si="1"/>
        <v>9Mileage- Not in Day Program</v>
      </c>
      <c r="E86" s="17" t="s">
        <v>49</v>
      </c>
      <c r="F86" s="18"/>
      <c r="G86" s="18">
        <v>14.38</v>
      </c>
      <c r="H86" s="116"/>
    </row>
    <row r="87" spans="1:8">
      <c r="A87" t="s">
        <v>142</v>
      </c>
      <c r="B87" s="115" t="s">
        <v>127</v>
      </c>
      <c r="C87" s="19" t="str">
        <f>9&amp;A87</f>
        <v>9Mileage- Not in Day Program</v>
      </c>
      <c r="D87" s="19" t="str">
        <f t="shared" si="1"/>
        <v>9Mileage- Not in Day ProgramDenver</v>
      </c>
      <c r="E87" s="17" t="s">
        <v>49</v>
      </c>
      <c r="F87" s="18"/>
      <c r="G87" s="18">
        <v>14.38</v>
      </c>
      <c r="H87" s="116"/>
    </row>
    <row r="88" spans="1:8">
      <c r="A88" t="s">
        <v>142</v>
      </c>
      <c r="B88" s="115" t="s">
        <v>128</v>
      </c>
      <c r="C88" s="19" t="str">
        <f>9&amp;A88</f>
        <v>9Mileage- Not in Day Program</v>
      </c>
      <c r="D88" s="19" t="str">
        <f t="shared" si="1"/>
        <v>9Mileage- Not in Day ProgramNon-Denver</v>
      </c>
      <c r="E88" s="17" t="s">
        <v>49</v>
      </c>
      <c r="F88" s="18"/>
      <c r="G88" s="18">
        <v>14.38</v>
      </c>
      <c r="H88" s="116"/>
    </row>
    <row r="89" spans="1:8">
      <c r="A89" t="s">
        <v>30</v>
      </c>
      <c r="C89" s="19" t="s">
        <v>62</v>
      </c>
      <c r="D89" s="19" t="str">
        <f t="shared" si="1"/>
        <v>8Movement Therapy-Bachelors</v>
      </c>
      <c r="E89" s="17" t="s">
        <v>17</v>
      </c>
      <c r="F89" s="17"/>
      <c r="G89" s="18">
        <v>17.149999999999999</v>
      </c>
      <c r="H89" s="28">
        <v>45931</v>
      </c>
    </row>
    <row r="90" spans="1:8">
      <c r="A90" t="s">
        <v>30</v>
      </c>
      <c r="B90" s="5" t="s">
        <v>127</v>
      </c>
      <c r="C90" s="19" t="s">
        <v>62</v>
      </c>
      <c r="D90" s="19" t="str">
        <f t="shared" si="1"/>
        <v>8Movement Therapy-BachelorsDenver</v>
      </c>
      <c r="E90" s="17" t="s">
        <v>17</v>
      </c>
      <c r="F90" s="17"/>
      <c r="G90" s="18">
        <v>17.149999999999999</v>
      </c>
      <c r="H90" s="28">
        <v>45931</v>
      </c>
    </row>
    <row r="91" spans="1:8">
      <c r="A91" t="s">
        <v>30</v>
      </c>
      <c r="B91" s="5" t="s">
        <v>128</v>
      </c>
      <c r="C91" s="19" t="s">
        <v>62</v>
      </c>
      <c r="D91" s="19" t="str">
        <f t="shared" si="1"/>
        <v>8Movement Therapy-BachelorsNon-Denver</v>
      </c>
      <c r="E91" s="17" t="s">
        <v>17</v>
      </c>
      <c r="F91" s="17"/>
      <c r="G91" s="18">
        <v>17.149999999999999</v>
      </c>
      <c r="H91" s="28">
        <v>45931</v>
      </c>
    </row>
    <row r="92" spans="1:8">
      <c r="A92" t="s">
        <v>31</v>
      </c>
      <c r="C92" s="19" t="s">
        <v>63</v>
      </c>
      <c r="D92" s="19" t="str">
        <f t="shared" si="1"/>
        <v>8Movement Therapy-Masters</v>
      </c>
      <c r="E92" s="17" t="s">
        <v>17</v>
      </c>
      <c r="F92" s="17"/>
      <c r="G92" s="18">
        <v>25.12</v>
      </c>
      <c r="H92" s="28">
        <v>45931</v>
      </c>
    </row>
    <row r="93" spans="1:8">
      <c r="A93" t="s">
        <v>31</v>
      </c>
      <c r="B93" s="5" t="s">
        <v>127</v>
      </c>
      <c r="C93" s="19" t="s">
        <v>63</v>
      </c>
      <c r="D93" s="19" t="str">
        <f t="shared" si="1"/>
        <v>8Movement Therapy-MastersDenver</v>
      </c>
      <c r="E93" s="17" t="s">
        <v>17</v>
      </c>
      <c r="F93" s="17"/>
      <c r="G93" s="18">
        <v>25.12</v>
      </c>
      <c r="H93" s="28">
        <v>45931</v>
      </c>
    </row>
    <row r="94" spans="1:8">
      <c r="A94" t="s">
        <v>31</v>
      </c>
      <c r="B94" s="5" t="s">
        <v>128</v>
      </c>
      <c r="C94" s="19" t="s">
        <v>63</v>
      </c>
      <c r="D94" s="19" t="str">
        <f t="shared" si="1"/>
        <v>8Movement Therapy-MastersNon-Denver</v>
      </c>
      <c r="E94" s="17" t="s">
        <v>17</v>
      </c>
      <c r="F94" s="17"/>
      <c r="G94" s="18">
        <v>25.12</v>
      </c>
      <c r="H94" s="28">
        <v>45931</v>
      </c>
    </row>
    <row r="95" spans="1:8">
      <c r="A95" t="s">
        <v>32</v>
      </c>
      <c r="C95" s="19" t="s">
        <v>64</v>
      </c>
      <c r="D95" s="19" t="str">
        <f t="shared" si="1"/>
        <v>8Personal Care</v>
      </c>
      <c r="E95" s="17" t="s">
        <v>17</v>
      </c>
      <c r="F95" s="17"/>
      <c r="G95" s="18">
        <v>6.82</v>
      </c>
      <c r="H95" s="28">
        <v>45931</v>
      </c>
    </row>
    <row r="96" spans="1:8">
      <c r="A96" t="s">
        <v>32</v>
      </c>
      <c r="B96" s="5" t="s">
        <v>127</v>
      </c>
      <c r="C96" s="19" t="s">
        <v>64</v>
      </c>
      <c r="D96" s="19" t="str">
        <f t="shared" si="1"/>
        <v>8Personal CareDenver</v>
      </c>
      <c r="E96" s="17" t="s">
        <v>17</v>
      </c>
      <c r="F96" s="17"/>
      <c r="G96" s="18">
        <v>7.11</v>
      </c>
      <c r="H96" s="28">
        <v>45931</v>
      </c>
    </row>
    <row r="97" spans="1:8">
      <c r="A97" t="s">
        <v>32</v>
      </c>
      <c r="B97" s="5" t="s">
        <v>128</v>
      </c>
      <c r="C97" s="19" t="s">
        <v>64</v>
      </c>
      <c r="D97" s="19" t="str">
        <f t="shared" si="1"/>
        <v>8Personal CareNon-Denver</v>
      </c>
      <c r="E97" s="17" t="s">
        <v>17</v>
      </c>
      <c r="F97" s="17"/>
      <c r="G97" s="18">
        <v>6.82</v>
      </c>
      <c r="H97" s="28">
        <v>45931</v>
      </c>
    </row>
    <row r="98" spans="1:8">
      <c r="A98" t="s">
        <v>33</v>
      </c>
      <c r="C98" s="19" t="s">
        <v>65</v>
      </c>
      <c r="D98" s="19" t="str">
        <f t="shared" si="1"/>
        <v>8Prevocational Services</v>
      </c>
      <c r="E98" s="17" t="s">
        <v>17</v>
      </c>
      <c r="F98" s="17"/>
      <c r="G98" s="18">
        <v>5.17</v>
      </c>
      <c r="H98" s="28">
        <v>45931</v>
      </c>
    </row>
    <row r="99" spans="1:8">
      <c r="A99" t="s">
        <v>33</v>
      </c>
      <c r="B99" s="5" t="s">
        <v>127</v>
      </c>
      <c r="C99" s="19" t="s">
        <v>65</v>
      </c>
      <c r="D99" s="19" t="str">
        <f t="shared" si="1"/>
        <v>8Prevocational ServicesDenver</v>
      </c>
      <c r="E99" s="17" t="s">
        <v>17</v>
      </c>
      <c r="F99" s="17"/>
      <c r="G99" s="18">
        <v>5.5</v>
      </c>
      <c r="H99" s="28">
        <v>45931</v>
      </c>
    </row>
    <row r="100" spans="1:8" ht="15" customHeight="1">
      <c r="A100" t="s">
        <v>33</v>
      </c>
      <c r="B100" s="5" t="s">
        <v>128</v>
      </c>
      <c r="C100" s="19" t="s">
        <v>65</v>
      </c>
      <c r="D100" s="19" t="str">
        <f t="shared" si="1"/>
        <v>8Prevocational ServicesNon-Denver</v>
      </c>
      <c r="E100" s="17" t="s">
        <v>17</v>
      </c>
      <c r="F100" s="17"/>
      <c r="G100" s="18">
        <v>5.17</v>
      </c>
      <c r="H100" s="28">
        <v>45931</v>
      </c>
    </row>
    <row r="101" spans="1:8">
      <c r="A101" t="s">
        <v>33</v>
      </c>
      <c r="C101" s="19" t="s">
        <v>148</v>
      </c>
      <c r="D101" s="19" t="s">
        <v>148</v>
      </c>
      <c r="E101" s="17" t="s">
        <v>17</v>
      </c>
      <c r="F101" s="17"/>
      <c r="G101" s="18">
        <v>8.27</v>
      </c>
      <c r="H101" s="28">
        <v>45931</v>
      </c>
    </row>
    <row r="102" spans="1:8">
      <c r="A102" t="s">
        <v>33</v>
      </c>
      <c r="B102" s="5" t="s">
        <v>127</v>
      </c>
      <c r="C102" s="19" t="s">
        <v>148</v>
      </c>
      <c r="D102" s="19" t="s">
        <v>149</v>
      </c>
      <c r="E102" s="17" t="s">
        <v>17</v>
      </c>
      <c r="F102" s="17"/>
      <c r="G102" s="18">
        <v>8.59</v>
      </c>
      <c r="H102" s="28">
        <v>45931</v>
      </c>
    </row>
    <row r="103" spans="1:8">
      <c r="A103" t="s">
        <v>33</v>
      </c>
      <c r="B103" s="5" t="s">
        <v>128</v>
      </c>
      <c r="C103" s="19" t="s">
        <v>148</v>
      </c>
      <c r="D103" s="19" t="s">
        <v>150</v>
      </c>
      <c r="E103" s="17" t="s">
        <v>17</v>
      </c>
      <c r="F103" s="17"/>
      <c r="G103" s="18">
        <v>8.27</v>
      </c>
      <c r="H103" s="28">
        <v>45931</v>
      </c>
    </row>
    <row r="104" spans="1:8">
      <c r="A104" t="s">
        <v>34</v>
      </c>
      <c r="B104" s="116"/>
      <c r="C104" s="19" t="s">
        <v>66</v>
      </c>
      <c r="D104" s="19" t="str">
        <f t="shared" ref="D104:D127" si="2">C104&amp;B104</f>
        <v>8Respite Individual-15 Mins</v>
      </c>
      <c r="E104" s="17" t="s">
        <v>17</v>
      </c>
      <c r="F104" s="17"/>
      <c r="G104" s="18">
        <v>7.12</v>
      </c>
      <c r="H104" s="121">
        <v>45931</v>
      </c>
    </row>
    <row r="105" spans="1:8">
      <c r="A105" t="s">
        <v>34</v>
      </c>
      <c r="B105" s="120" t="s">
        <v>127</v>
      </c>
      <c r="C105" s="19" t="s">
        <v>66</v>
      </c>
      <c r="D105" s="19" t="str">
        <f t="shared" si="2"/>
        <v>8Respite Individual-15 MinsDenver</v>
      </c>
      <c r="E105" s="17" t="s">
        <v>17</v>
      </c>
      <c r="F105" s="17"/>
      <c r="G105" s="18">
        <v>7.44</v>
      </c>
      <c r="H105" s="121">
        <v>45931</v>
      </c>
    </row>
    <row r="106" spans="1:8">
      <c r="A106" t="s">
        <v>34</v>
      </c>
      <c r="B106" s="120" t="s">
        <v>128</v>
      </c>
      <c r="C106" s="19" t="s">
        <v>66</v>
      </c>
      <c r="D106" s="19" t="str">
        <f t="shared" si="2"/>
        <v>8Respite Individual-15 MinsNon-Denver</v>
      </c>
      <c r="E106" s="17" t="s">
        <v>17</v>
      </c>
      <c r="F106" s="17"/>
      <c r="G106" s="18">
        <v>7.12</v>
      </c>
      <c r="H106" s="121">
        <v>45931</v>
      </c>
    </row>
    <row r="107" spans="1:8">
      <c r="A107" s="120" t="s">
        <v>35</v>
      </c>
      <c r="B107" s="120"/>
      <c r="C107" s="19" t="s">
        <v>67</v>
      </c>
      <c r="D107" s="19" t="str">
        <f t="shared" si="2"/>
        <v>8Respite Individual-Day</v>
      </c>
      <c r="E107" s="17" t="s">
        <v>50</v>
      </c>
      <c r="F107" s="17"/>
      <c r="G107" s="122">
        <v>305.12</v>
      </c>
      <c r="H107" s="121">
        <v>45931</v>
      </c>
    </row>
    <row r="108" spans="1:8">
      <c r="A108" s="120" t="s">
        <v>35</v>
      </c>
      <c r="B108" s="120" t="s">
        <v>127</v>
      </c>
      <c r="C108" s="19" t="s">
        <v>67</v>
      </c>
      <c r="D108" s="19" t="str">
        <f t="shared" si="2"/>
        <v>8Respite Individual-DayDenver</v>
      </c>
      <c r="E108" s="17" t="s">
        <v>50</v>
      </c>
      <c r="F108" s="17"/>
      <c r="G108" s="122">
        <v>327.20999999999998</v>
      </c>
      <c r="H108" s="121">
        <v>45931</v>
      </c>
    </row>
    <row r="109" spans="1:8">
      <c r="A109" s="120" t="s">
        <v>35</v>
      </c>
      <c r="B109" s="120" t="s">
        <v>128</v>
      </c>
      <c r="C109" s="19" t="s">
        <v>67</v>
      </c>
      <c r="D109" s="19" t="str">
        <f t="shared" si="2"/>
        <v>8Respite Individual-DayNon-Denver</v>
      </c>
      <c r="E109" s="17" t="s">
        <v>50</v>
      </c>
      <c r="F109" s="17"/>
      <c r="G109" s="122">
        <v>305.12</v>
      </c>
      <c r="H109" s="121">
        <v>45931</v>
      </c>
    </row>
    <row r="110" spans="1:8">
      <c r="A110" s="116" t="s">
        <v>36</v>
      </c>
      <c r="B110" s="116"/>
      <c r="C110" s="19" t="s">
        <v>68</v>
      </c>
      <c r="D110" s="19" t="str">
        <f t="shared" si="2"/>
        <v>8Specialized Habilitation</v>
      </c>
      <c r="E110" s="17" t="s">
        <v>17</v>
      </c>
      <c r="F110" s="17"/>
      <c r="G110" s="122">
        <v>5.17</v>
      </c>
      <c r="H110" s="121">
        <v>45931</v>
      </c>
    </row>
    <row r="111" spans="1:8">
      <c r="A111" s="116" t="s">
        <v>36</v>
      </c>
      <c r="B111" s="120" t="s">
        <v>127</v>
      </c>
      <c r="C111" s="19" t="s">
        <v>68</v>
      </c>
      <c r="D111" s="19" t="str">
        <f t="shared" si="2"/>
        <v>8Specialized HabilitationDenver</v>
      </c>
      <c r="E111" s="17" t="s">
        <v>17</v>
      </c>
      <c r="F111" s="17"/>
      <c r="G111" s="18">
        <v>5.5</v>
      </c>
      <c r="H111" s="121">
        <v>45931</v>
      </c>
    </row>
    <row r="112" spans="1:8">
      <c r="A112" s="116" t="s">
        <v>36</v>
      </c>
      <c r="B112" s="120" t="s">
        <v>128</v>
      </c>
      <c r="C112" s="19" t="s">
        <v>68</v>
      </c>
      <c r="D112" s="19" t="str">
        <f t="shared" si="2"/>
        <v>8Specialized HabilitationNon-Denver</v>
      </c>
      <c r="E112" s="17" t="s">
        <v>17</v>
      </c>
      <c r="F112" s="17"/>
      <c r="G112" s="18">
        <v>5.17</v>
      </c>
      <c r="H112" s="121">
        <v>45931</v>
      </c>
    </row>
    <row r="113" spans="1:8">
      <c r="A113" s="116" t="s">
        <v>36</v>
      </c>
      <c r="B113" s="116"/>
      <c r="C113" s="19" t="s">
        <v>72</v>
      </c>
      <c r="D113" s="19" t="str">
        <f t="shared" si="2"/>
        <v>9Specialized Habilitation</v>
      </c>
      <c r="E113" s="17" t="s">
        <v>17</v>
      </c>
      <c r="F113" s="17"/>
      <c r="G113" s="18">
        <v>8.27</v>
      </c>
      <c r="H113" s="121">
        <v>45931</v>
      </c>
    </row>
    <row r="114" spans="1:8">
      <c r="A114" s="120" t="s">
        <v>36</v>
      </c>
      <c r="B114" s="120" t="s">
        <v>127</v>
      </c>
      <c r="C114" s="19" t="s">
        <v>72</v>
      </c>
      <c r="D114" s="19" t="str">
        <f t="shared" si="2"/>
        <v>9Specialized HabilitationDenver</v>
      </c>
      <c r="E114" s="17" t="s">
        <v>17</v>
      </c>
      <c r="F114" s="17"/>
      <c r="G114" s="18">
        <v>8.59</v>
      </c>
      <c r="H114" s="121">
        <v>45931</v>
      </c>
    </row>
    <row r="115" spans="1:8">
      <c r="A115" s="116" t="s">
        <v>36</v>
      </c>
      <c r="B115" s="5" t="s">
        <v>128</v>
      </c>
      <c r="C115" s="19" t="s">
        <v>72</v>
      </c>
      <c r="D115" s="19" t="str">
        <f t="shared" si="2"/>
        <v>9Specialized HabilitationNon-Denver</v>
      </c>
      <c r="E115" s="17" t="s">
        <v>17</v>
      </c>
      <c r="F115" s="115"/>
      <c r="G115" s="122">
        <v>8.27</v>
      </c>
      <c r="H115" s="121">
        <v>45931</v>
      </c>
    </row>
    <row r="116" spans="1:8">
      <c r="A116" s="116" t="s">
        <v>37</v>
      </c>
      <c r="B116" s="116"/>
      <c r="C116" s="19" t="s">
        <v>69</v>
      </c>
      <c r="D116" s="19" t="str">
        <f t="shared" si="2"/>
        <v>8Supported Community Connections</v>
      </c>
      <c r="E116" s="17" t="s">
        <v>17</v>
      </c>
      <c r="F116" s="115"/>
      <c r="G116" s="122">
        <v>5.95</v>
      </c>
      <c r="H116" s="121">
        <v>45931</v>
      </c>
    </row>
    <row r="117" spans="1:8">
      <c r="A117" s="116" t="s">
        <v>37</v>
      </c>
      <c r="B117" s="120" t="s">
        <v>127</v>
      </c>
      <c r="C117" s="19" t="s">
        <v>69</v>
      </c>
      <c r="D117" s="19" t="str">
        <f t="shared" si="2"/>
        <v>8Supported Community ConnectionsDenver</v>
      </c>
      <c r="E117" s="17" t="s">
        <v>17</v>
      </c>
      <c r="F117" s="115"/>
      <c r="G117" s="122">
        <v>6.27</v>
      </c>
      <c r="H117" s="121">
        <v>45931</v>
      </c>
    </row>
    <row r="118" spans="1:8">
      <c r="A118" s="116" t="s">
        <v>37</v>
      </c>
      <c r="B118" s="120" t="s">
        <v>128</v>
      </c>
      <c r="C118" s="19" t="s">
        <v>69</v>
      </c>
      <c r="D118" s="19" t="str">
        <f t="shared" si="2"/>
        <v>8Supported Community ConnectionsNon-Denver</v>
      </c>
      <c r="E118" s="17" t="s">
        <v>17</v>
      </c>
      <c r="F118" s="115"/>
      <c r="G118" s="122">
        <v>5.95</v>
      </c>
      <c r="H118" s="121">
        <v>45931</v>
      </c>
    </row>
    <row r="119" spans="1:8">
      <c r="A119" s="116" t="s">
        <v>37</v>
      </c>
      <c r="B119" s="116"/>
      <c r="C119" s="19" t="s">
        <v>73</v>
      </c>
      <c r="D119" s="19" t="str">
        <f t="shared" si="2"/>
        <v>9Supported Community Connections</v>
      </c>
      <c r="E119" s="17" t="s">
        <v>17</v>
      </c>
      <c r="F119" s="115"/>
      <c r="G119" s="122">
        <v>8.75</v>
      </c>
      <c r="H119" s="121">
        <v>45931</v>
      </c>
    </row>
    <row r="120" spans="1:8">
      <c r="A120" s="116" t="s">
        <v>37</v>
      </c>
      <c r="B120" s="120" t="s">
        <v>127</v>
      </c>
      <c r="C120" s="19" t="s">
        <v>73</v>
      </c>
      <c r="D120" s="19" t="str">
        <f t="shared" si="2"/>
        <v>9Supported Community ConnectionsDenver</v>
      </c>
      <c r="E120" s="17" t="s">
        <v>17</v>
      </c>
      <c r="F120" s="115"/>
      <c r="G120" s="122">
        <v>9.07</v>
      </c>
      <c r="H120" s="121">
        <v>45931</v>
      </c>
    </row>
    <row r="121" spans="1:8">
      <c r="A121" s="116" t="s">
        <v>37</v>
      </c>
      <c r="B121" s="120" t="s">
        <v>128</v>
      </c>
      <c r="C121" s="19" t="s">
        <v>73</v>
      </c>
      <c r="D121" s="19" t="str">
        <f t="shared" si="2"/>
        <v>9Supported Community ConnectionsNon-Denver</v>
      </c>
      <c r="E121" s="17" t="s">
        <v>17</v>
      </c>
      <c r="F121" s="115"/>
      <c r="G121" s="122">
        <v>8.75</v>
      </c>
      <c r="H121" s="121">
        <v>45931</v>
      </c>
    </row>
    <row r="122" spans="1:8">
      <c r="A122" s="116" t="s">
        <v>47</v>
      </c>
      <c r="B122" s="116"/>
      <c r="C122" s="19" t="s">
        <v>70</v>
      </c>
      <c r="D122" s="19" t="str">
        <f t="shared" si="2"/>
        <v>8Supported Employment- Benefits Planning</v>
      </c>
      <c r="E122" s="17" t="s">
        <v>17</v>
      </c>
      <c r="F122" s="115"/>
      <c r="G122" s="122">
        <v>25.95</v>
      </c>
      <c r="H122" s="121">
        <v>45931</v>
      </c>
    </row>
    <row r="123" spans="1:8">
      <c r="A123" s="116" t="s">
        <v>47</v>
      </c>
      <c r="B123" s="120" t="s">
        <v>127</v>
      </c>
      <c r="C123" s="19" t="s">
        <v>70</v>
      </c>
      <c r="D123" s="19" t="str">
        <f t="shared" si="2"/>
        <v>8Supported Employment- Benefits PlanningDenver</v>
      </c>
      <c r="E123" s="17" t="s">
        <v>17</v>
      </c>
      <c r="F123" s="115"/>
      <c r="G123" s="18">
        <v>25.59</v>
      </c>
      <c r="H123" s="121">
        <v>45931</v>
      </c>
    </row>
    <row r="124" spans="1:8">
      <c r="A124" s="116" t="s">
        <v>47</v>
      </c>
      <c r="B124" s="5" t="s">
        <v>128</v>
      </c>
      <c r="C124" s="19" t="s">
        <v>70</v>
      </c>
      <c r="D124" s="19" t="str">
        <f t="shared" si="2"/>
        <v>8Supported Employment- Benefits PlanningNon-Denver</v>
      </c>
      <c r="E124" s="17" t="s">
        <v>17</v>
      </c>
      <c r="F124" s="115"/>
      <c r="G124" s="122">
        <v>25.95</v>
      </c>
      <c r="H124" s="121">
        <v>45931</v>
      </c>
    </row>
    <row r="125" spans="1:8">
      <c r="A125" t="s">
        <v>48</v>
      </c>
      <c r="C125" s="19" t="s">
        <v>71</v>
      </c>
      <c r="D125" s="19" t="str">
        <f t="shared" si="2"/>
        <v>8Supported Employment- Workplace Assistance</v>
      </c>
      <c r="E125" s="17" t="s">
        <v>17</v>
      </c>
      <c r="F125" s="17"/>
      <c r="G125" s="18">
        <v>14.65</v>
      </c>
      <c r="H125" s="28">
        <v>45931</v>
      </c>
    </row>
    <row r="126" spans="1:8">
      <c r="A126" t="s">
        <v>48</v>
      </c>
      <c r="B126" s="5" t="s">
        <v>127</v>
      </c>
      <c r="C126" s="19" t="s">
        <v>71</v>
      </c>
      <c r="D126" s="19" t="str">
        <f t="shared" si="2"/>
        <v>8Supported Employment- Workplace AssistanceDenver</v>
      </c>
      <c r="E126" s="17" t="s">
        <v>17</v>
      </c>
      <c r="F126" s="17"/>
      <c r="G126" s="18">
        <v>14.65</v>
      </c>
      <c r="H126" s="28">
        <v>45931</v>
      </c>
    </row>
    <row r="127" spans="1:8">
      <c r="A127" s="116" t="s">
        <v>48</v>
      </c>
      <c r="B127" s="120" t="s">
        <v>128</v>
      </c>
      <c r="C127" s="19" t="s">
        <v>71</v>
      </c>
      <c r="D127" s="19" t="str">
        <f t="shared" si="2"/>
        <v>8Supported Employment- Workplace AssistanceNon-Denver</v>
      </c>
      <c r="E127" s="17" t="s">
        <v>17</v>
      </c>
      <c r="F127" s="115"/>
      <c r="G127" s="122">
        <v>14.65</v>
      </c>
      <c r="H127" s="121">
        <v>45931</v>
      </c>
    </row>
  </sheetData>
  <sheetProtection algorithmName="SHA-512" hashValue="Oqd8u9x68mv33nBGXAtFkcLvlCV69YbrcGa4UKYnJ6k4LLNSku80KUCniPiH42ly0T64F6c57faWQFW5YOCXeQ==" saltValue="+AqVLybHmdP2VSsj1EUdmg==" spinCount="100000" sheet="1" selectLockedCells="1" selectUnlockedCells="1"/>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8E3F3-0C8C-4A9B-90B1-D0F4541E6424}">
  <sheetPr codeName="Sheet4"/>
  <dimension ref="A1:G16"/>
  <sheetViews>
    <sheetView showGridLines="0" workbookViewId="0">
      <selection activeCell="C14" sqref="C14"/>
    </sheetView>
  </sheetViews>
  <sheetFormatPr defaultRowHeight="12.75"/>
  <cols>
    <col min="1" max="1" width="25" style="5" customWidth="1"/>
    <col min="2" max="2" width="12.85546875" style="5" customWidth="1"/>
    <col min="3" max="3" width="11.28515625" style="5" customWidth="1"/>
    <col min="4" max="4" width="23.85546875" style="5" customWidth="1"/>
    <col min="5" max="5" width="16.28515625" style="5" customWidth="1"/>
    <col min="6" max="6" width="19.85546875" style="5" customWidth="1"/>
    <col min="7" max="7" width="16.140625" style="5" customWidth="1"/>
    <col min="8" max="16384" width="9.140625" style="5"/>
  </cols>
  <sheetData>
    <row r="1" spans="1:7" s="1" customFormat="1">
      <c r="A1" s="151" t="s">
        <v>82</v>
      </c>
      <c r="B1" s="151"/>
      <c r="C1" s="151"/>
      <c r="D1" s="151"/>
      <c r="E1" s="151"/>
      <c r="F1" s="151"/>
      <c r="G1" s="151"/>
    </row>
    <row r="2" spans="1:7" s="1" customFormat="1">
      <c r="A2" s="151"/>
      <c r="B2" s="151"/>
      <c r="C2" s="151"/>
      <c r="D2" s="151"/>
      <c r="E2" s="151"/>
      <c r="F2" s="151"/>
      <c r="G2" s="151"/>
    </row>
    <row r="3" spans="1:7" s="1" customFormat="1">
      <c r="A3" s="151"/>
      <c r="B3" s="151"/>
      <c r="C3" s="151"/>
      <c r="D3" s="151"/>
      <c r="E3" s="151"/>
      <c r="F3" s="151"/>
      <c r="G3" s="151"/>
    </row>
    <row r="4" spans="1:7" s="2" customFormat="1" ht="12.75" customHeight="1">
      <c r="A4" s="151"/>
      <c r="B4" s="151"/>
      <c r="C4" s="151"/>
      <c r="D4" s="151"/>
      <c r="E4" s="151"/>
      <c r="F4" s="151"/>
      <c r="G4" s="151"/>
    </row>
    <row r="5" spans="1:7" s="2" customFormat="1" ht="13.5" thickBot="1">
      <c r="B5" s="3"/>
      <c r="C5" s="4"/>
      <c r="D5" s="4"/>
    </row>
    <row r="6" spans="1:7" s="15" customFormat="1" ht="13.5" thickBot="1">
      <c r="A6" s="56" t="s">
        <v>38</v>
      </c>
      <c r="B6" s="57" t="s">
        <v>39</v>
      </c>
      <c r="C6" s="57" t="s">
        <v>40</v>
      </c>
      <c r="D6" s="58" t="s">
        <v>41</v>
      </c>
      <c r="E6" s="59" t="s">
        <v>42</v>
      </c>
      <c r="F6" s="58" t="s">
        <v>43</v>
      </c>
      <c r="G6" s="60" t="s">
        <v>44</v>
      </c>
    </row>
    <row r="7" spans="1:7">
      <c r="A7" s="23"/>
      <c r="B7" s="24"/>
      <c r="C7" s="24"/>
      <c r="D7" s="25"/>
      <c r="E7" s="25"/>
      <c r="F7" s="26"/>
      <c r="G7" s="27">
        <f>E7-F7</f>
        <v>0</v>
      </c>
    </row>
    <row r="8" spans="1:7">
      <c r="A8" s="9"/>
      <c r="B8" s="7"/>
      <c r="C8" s="7"/>
      <c r="D8" s="8"/>
      <c r="E8" s="8"/>
      <c r="F8" s="6"/>
      <c r="G8" s="10">
        <f t="shared" ref="G8:G16" si="0">E8-F8</f>
        <v>0</v>
      </c>
    </row>
    <row r="9" spans="1:7">
      <c r="A9" s="9"/>
      <c r="B9" s="7"/>
      <c r="C9" s="7"/>
      <c r="D9" s="8"/>
      <c r="E9" s="8"/>
      <c r="F9" s="6"/>
      <c r="G9" s="10">
        <f t="shared" si="0"/>
        <v>0</v>
      </c>
    </row>
    <row r="10" spans="1:7">
      <c r="A10" s="9"/>
      <c r="B10" s="7"/>
      <c r="C10" s="7"/>
      <c r="D10" s="8"/>
      <c r="E10" s="8"/>
      <c r="F10" s="6"/>
      <c r="G10" s="10">
        <f t="shared" si="0"/>
        <v>0</v>
      </c>
    </row>
    <row r="11" spans="1:7">
      <c r="A11" s="9"/>
      <c r="B11" s="7"/>
      <c r="C11" s="7"/>
      <c r="D11" s="8"/>
      <c r="E11" s="8"/>
      <c r="F11" s="6"/>
      <c r="G11" s="10">
        <f t="shared" si="0"/>
        <v>0</v>
      </c>
    </row>
    <row r="12" spans="1:7">
      <c r="A12" s="9"/>
      <c r="B12" s="7"/>
      <c r="C12" s="7"/>
      <c r="D12" s="8"/>
      <c r="E12" s="8"/>
      <c r="F12" s="6"/>
      <c r="G12" s="10">
        <f t="shared" si="0"/>
        <v>0</v>
      </c>
    </row>
    <row r="13" spans="1:7">
      <c r="A13" s="9"/>
      <c r="B13" s="7"/>
      <c r="C13" s="7"/>
      <c r="D13" s="8"/>
      <c r="E13" s="8"/>
      <c r="F13" s="6"/>
      <c r="G13" s="10">
        <f t="shared" si="0"/>
        <v>0</v>
      </c>
    </row>
    <row r="14" spans="1:7">
      <c r="A14" s="9"/>
      <c r="B14" s="7"/>
      <c r="C14" s="7"/>
      <c r="D14" s="8"/>
      <c r="E14" s="8"/>
      <c r="F14" s="6"/>
      <c r="G14" s="10">
        <f t="shared" si="0"/>
        <v>0</v>
      </c>
    </row>
    <row r="15" spans="1:7">
      <c r="A15" s="9"/>
      <c r="B15" s="7"/>
      <c r="C15" s="7"/>
      <c r="D15" s="8"/>
      <c r="E15" s="8"/>
      <c r="F15" s="6"/>
      <c r="G15" s="10">
        <f t="shared" si="0"/>
        <v>0</v>
      </c>
    </row>
    <row r="16" spans="1:7" ht="13.5" thickBot="1">
      <c r="A16" s="11"/>
      <c r="B16" s="12"/>
      <c r="C16" s="12"/>
      <c r="D16" s="13"/>
      <c r="E16" s="13"/>
      <c r="F16" s="14"/>
      <c r="G16" s="22">
        <f t="shared" si="0"/>
        <v>0</v>
      </c>
    </row>
  </sheetData>
  <mergeCells count="1">
    <mergeCell ref="A1:G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8DB90EF-4DBA-4FB4-9417-BB03FC7D6DA3}">
          <x14:formula1>
            <xm:f>'Drop Downs'!$A:$A</xm:f>
          </x14:formula1>
          <xm:sqref>A7:A16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03480-2F57-41CC-BA61-C3A81FDA6FDD}">
  <sheetPr codeName="Sheet21"/>
  <dimension ref="A1:C29"/>
  <sheetViews>
    <sheetView workbookViewId="0">
      <selection sqref="A1:C29"/>
    </sheetView>
  </sheetViews>
  <sheetFormatPr defaultRowHeight="12.75"/>
  <cols>
    <col min="1" max="1" width="45.140625" style="5" customWidth="1"/>
    <col min="2" max="2" width="37.5703125" style="5" customWidth="1"/>
    <col min="3" max="3" width="40.28515625" style="5" customWidth="1"/>
    <col min="4" max="16384" width="9.140625" style="5"/>
  </cols>
  <sheetData>
    <row r="1" spans="1:3">
      <c r="A1"/>
      <c r="B1" s="5" t="s">
        <v>45</v>
      </c>
      <c r="C1"/>
    </row>
    <row r="2" spans="1:3">
      <c r="A2" t="s">
        <v>16</v>
      </c>
      <c r="B2" s="5" t="s">
        <v>46</v>
      </c>
      <c r="C2" t="s">
        <v>127</v>
      </c>
    </row>
    <row r="3" spans="1:3">
      <c r="A3" t="s">
        <v>18</v>
      </c>
      <c r="B3"/>
      <c r="C3" t="s">
        <v>128</v>
      </c>
    </row>
    <row r="4" spans="1:3">
      <c r="A4" t="s">
        <v>19</v>
      </c>
      <c r="C4"/>
    </row>
    <row r="5" spans="1:3">
      <c r="A5" t="s">
        <v>20</v>
      </c>
      <c r="C5"/>
    </row>
    <row r="6" spans="1:3">
      <c r="A6" t="s">
        <v>21</v>
      </c>
      <c r="B6"/>
      <c r="C6"/>
    </row>
    <row r="7" spans="1:3">
      <c r="A7" t="s">
        <v>144</v>
      </c>
      <c r="B7"/>
      <c r="C7"/>
    </row>
    <row r="8" spans="1:3">
      <c r="A8" t="s">
        <v>145</v>
      </c>
      <c r="B8"/>
      <c r="C8"/>
    </row>
    <row r="9" spans="1:3">
      <c r="A9" t="s">
        <v>24</v>
      </c>
      <c r="B9"/>
      <c r="C9"/>
    </row>
    <row r="10" spans="1:3">
      <c r="A10" t="s">
        <v>25</v>
      </c>
      <c r="B10"/>
      <c r="C10"/>
    </row>
    <row r="11" spans="1:3">
      <c r="A11" t="s">
        <v>26</v>
      </c>
      <c r="B11"/>
      <c r="C11"/>
    </row>
    <row r="12" spans="1:3">
      <c r="A12" t="s">
        <v>27</v>
      </c>
      <c r="B12"/>
      <c r="C12"/>
    </row>
    <row r="13" spans="1:3">
      <c r="A13" t="s">
        <v>28</v>
      </c>
      <c r="B13"/>
      <c r="C13"/>
    </row>
    <row r="14" spans="1:3">
      <c r="A14" t="s">
        <v>29</v>
      </c>
      <c r="B14"/>
      <c r="C14"/>
    </row>
    <row r="15" spans="1:3">
      <c r="A15" t="s">
        <v>30</v>
      </c>
      <c r="B15"/>
      <c r="C15"/>
    </row>
    <row r="16" spans="1:3">
      <c r="A16" t="s">
        <v>31</v>
      </c>
      <c r="B16"/>
      <c r="C16"/>
    </row>
    <row r="17" spans="1:3">
      <c r="A17" t="s">
        <v>32</v>
      </c>
      <c r="B17"/>
      <c r="C17"/>
    </row>
    <row r="18" spans="1:3">
      <c r="A18" t="s">
        <v>33</v>
      </c>
      <c r="B18"/>
      <c r="C18"/>
    </row>
    <row r="19" spans="1:3">
      <c r="A19" t="s">
        <v>34</v>
      </c>
      <c r="B19"/>
      <c r="C19"/>
    </row>
    <row r="20" spans="1:3">
      <c r="A20" s="5" t="s">
        <v>35</v>
      </c>
      <c r="B20"/>
      <c r="C20"/>
    </row>
    <row r="21" spans="1:3">
      <c r="A21" t="s">
        <v>36</v>
      </c>
      <c r="B21"/>
      <c r="C21"/>
    </row>
    <row r="22" spans="1:3">
      <c r="A22" t="s">
        <v>37</v>
      </c>
      <c r="B22"/>
      <c r="C22"/>
    </row>
    <row r="23" spans="1:3">
      <c r="A23" t="s">
        <v>47</v>
      </c>
      <c r="B23"/>
      <c r="C23"/>
    </row>
    <row r="24" spans="1:3">
      <c r="A24" t="s">
        <v>48</v>
      </c>
      <c r="B24"/>
      <c r="C24"/>
    </row>
    <row r="25" spans="1:3">
      <c r="A25" t="s">
        <v>142</v>
      </c>
      <c r="B25"/>
      <c r="C25"/>
    </row>
    <row r="26" spans="1:3">
      <c r="A26" s="132" t="s">
        <v>139</v>
      </c>
      <c r="B26"/>
      <c r="C26"/>
    </row>
    <row r="27" spans="1:3">
      <c r="A27" s="132" t="s">
        <v>140</v>
      </c>
      <c r="B27"/>
      <c r="C27"/>
    </row>
    <row r="28" spans="1:3">
      <c r="A28" s="132" t="s">
        <v>141</v>
      </c>
      <c r="B28"/>
      <c r="C28"/>
    </row>
    <row r="29" spans="1:3">
      <c r="A29"/>
      <c r="B29"/>
      <c r="C29"/>
    </row>
  </sheetData>
  <sheetProtection algorithmName="SHA-512" hashValue="ebVwh042yzvQSU4EutJoXy3EwPt/ucLsqsmshnglXiJlI+MO1ZpKUX6qtfYJOzIuH/L+aFHMobRXpFT7HaaUog==" saltValue="/bl6zYg6rfYOtO34HwTuTg==" spinCount="100000" sheet="1" selectLockedCells="1" selectUnlockedCells="1"/>
  <sortState xmlns:xlrd2="http://schemas.microsoft.com/office/spreadsheetml/2017/richdata2" ref="A2:A23">
    <sortCondition ref="A2:A23"/>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1C6A7-D81A-4910-B95A-89B119BFE41B}">
  <dimension ref="A1:C19"/>
  <sheetViews>
    <sheetView workbookViewId="0">
      <selection activeCell="C7" sqref="C7"/>
    </sheetView>
  </sheetViews>
  <sheetFormatPr defaultRowHeight="12.75"/>
  <cols>
    <col min="1" max="1" width="30.140625" style="32" customWidth="1"/>
    <col min="2" max="2" width="115.7109375" style="36" customWidth="1"/>
    <col min="3" max="3" width="57.42578125" style="34" customWidth="1"/>
    <col min="4" max="4" width="33" customWidth="1"/>
  </cols>
  <sheetData>
    <row r="1" spans="1:3" s="31" customFormat="1">
      <c r="A1" s="29" t="s">
        <v>10</v>
      </c>
      <c r="B1" s="30" t="s">
        <v>83</v>
      </c>
      <c r="C1" s="30" t="s">
        <v>84</v>
      </c>
    </row>
    <row r="2" spans="1:3" ht="63.75">
      <c r="A2" s="32" t="s">
        <v>16</v>
      </c>
      <c r="B2" s="33" t="s">
        <v>85</v>
      </c>
    </row>
    <row r="3" spans="1:3" ht="102">
      <c r="A3" s="35" t="s">
        <v>86</v>
      </c>
      <c r="B3" s="36" t="s">
        <v>87</v>
      </c>
    </row>
    <row r="4" spans="1:3" ht="63.75">
      <c r="A4" s="32" t="s">
        <v>20</v>
      </c>
      <c r="B4" s="36" t="s">
        <v>88</v>
      </c>
    </row>
    <row r="5" spans="1:3" ht="25.5">
      <c r="A5" s="32" t="s">
        <v>21</v>
      </c>
      <c r="B5" s="36" t="s">
        <v>89</v>
      </c>
    </row>
    <row r="6" spans="1:3" ht="76.5">
      <c r="A6" s="32" t="s">
        <v>22</v>
      </c>
      <c r="B6" s="36" t="s">
        <v>90</v>
      </c>
      <c r="C6" s="37" t="s">
        <v>123</v>
      </c>
    </row>
    <row r="7" spans="1:3" ht="140.25">
      <c r="A7" s="32" t="s">
        <v>23</v>
      </c>
      <c r="B7" s="36" t="s">
        <v>91</v>
      </c>
      <c r="C7" s="37" t="s">
        <v>124</v>
      </c>
    </row>
    <row r="8" spans="1:3" ht="38.25">
      <c r="A8" s="32" t="s">
        <v>92</v>
      </c>
      <c r="B8" s="38" t="s">
        <v>93</v>
      </c>
    </row>
    <row r="9" spans="1:3" ht="51">
      <c r="A9" s="32" t="s">
        <v>94</v>
      </c>
      <c r="B9" s="39" t="s">
        <v>95</v>
      </c>
    </row>
    <row r="10" spans="1:3" ht="25.5">
      <c r="A10" s="32" t="s">
        <v>28</v>
      </c>
      <c r="B10" s="36" t="s">
        <v>96</v>
      </c>
    </row>
    <row r="11" spans="1:3" ht="127.5">
      <c r="A11" s="32" t="s">
        <v>29</v>
      </c>
      <c r="B11" s="36" t="s">
        <v>97</v>
      </c>
      <c r="C11" s="37" t="s">
        <v>108</v>
      </c>
    </row>
    <row r="12" spans="1:3" ht="25.5">
      <c r="A12" s="32" t="s">
        <v>98</v>
      </c>
      <c r="B12" s="36" t="s">
        <v>99</v>
      </c>
      <c r="C12" s="40"/>
    </row>
    <row r="13" spans="1:3" ht="114.75">
      <c r="A13" s="32" t="s">
        <v>32</v>
      </c>
      <c r="B13" s="36" t="s">
        <v>100</v>
      </c>
    </row>
    <row r="14" spans="1:3" ht="76.5">
      <c r="A14" s="35" t="s">
        <v>33</v>
      </c>
      <c r="B14" s="39" t="s">
        <v>101</v>
      </c>
    </row>
    <row r="15" spans="1:3" ht="114.75">
      <c r="A15" s="32" t="s">
        <v>34</v>
      </c>
      <c r="B15" s="36" t="s">
        <v>102</v>
      </c>
    </row>
    <row r="16" spans="1:3" ht="127.5">
      <c r="A16" s="35" t="s">
        <v>35</v>
      </c>
      <c r="B16" s="36" t="s">
        <v>103</v>
      </c>
    </row>
    <row r="17" spans="1:3" ht="102">
      <c r="A17" s="35" t="s">
        <v>36</v>
      </c>
      <c r="B17" s="38" t="s">
        <v>104</v>
      </c>
    </row>
    <row r="18" spans="1:3" ht="178.5">
      <c r="A18" s="32" t="s">
        <v>37</v>
      </c>
      <c r="B18" s="39" t="s">
        <v>105</v>
      </c>
      <c r="C18" s="40" t="s">
        <v>109</v>
      </c>
    </row>
    <row r="19" spans="1:3" ht="114.75">
      <c r="A19" s="35" t="s">
        <v>106</v>
      </c>
      <c r="B19" s="39" t="s">
        <v>107</v>
      </c>
      <c r="C19" s="37"/>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C34F1-6583-48E1-AC5B-A9E0611A27BE}">
  <dimension ref="A1:H41"/>
  <sheetViews>
    <sheetView showGridLines="0" workbookViewId="0">
      <selection activeCell="G12" sqref="G12"/>
    </sheetView>
  </sheetViews>
  <sheetFormatPr defaultRowHeight="12.75"/>
  <cols>
    <col min="1" max="1" width="112.85546875" customWidth="1"/>
    <col min="2" max="2" width="13" customWidth="1"/>
    <col min="10" max="10" width="14.42578125" customWidth="1"/>
  </cols>
  <sheetData>
    <row r="1" spans="1:8" s="42" customFormat="1" ht="15">
      <c r="A1" s="41" t="s">
        <v>110</v>
      </c>
    </row>
    <row r="2" spans="1:8" ht="14.25">
      <c r="A2" s="43" t="s">
        <v>111</v>
      </c>
    </row>
    <row r="3" spans="1:8" ht="14.25">
      <c r="A3" s="44"/>
    </row>
    <row r="4" spans="1:8" ht="14.25">
      <c r="A4" s="44"/>
    </row>
    <row r="5" spans="1:8" s="42" customFormat="1" ht="15.75">
      <c r="A5" s="45" t="s">
        <v>112</v>
      </c>
    </row>
    <row r="6" spans="1:8" ht="14.25">
      <c r="A6" s="46" t="s">
        <v>113</v>
      </c>
    </row>
    <row r="7" spans="1:8" ht="14.25">
      <c r="A7" s="47" t="s">
        <v>114</v>
      </c>
    </row>
    <row r="8" spans="1:8" ht="14.25">
      <c r="A8" s="48"/>
    </row>
    <row r="10" spans="1:8" s="42" customFormat="1" ht="15.75">
      <c r="A10" s="45" t="s">
        <v>115</v>
      </c>
    </row>
    <row r="11" spans="1:8" ht="14.25">
      <c r="A11" s="49" t="s">
        <v>116</v>
      </c>
    </row>
    <row r="12" spans="1:8" ht="14.25">
      <c r="A12" s="50" t="s">
        <v>117</v>
      </c>
    </row>
    <row r="13" spans="1:8" ht="14.25">
      <c r="A13" s="51" t="s">
        <v>118</v>
      </c>
    </row>
    <row r="16" spans="1:8" s="42" customFormat="1" ht="15.75">
      <c r="A16" s="45" t="s">
        <v>119</v>
      </c>
      <c r="B16" s="52"/>
      <c r="C16" s="52"/>
      <c r="D16" s="52"/>
      <c r="E16" s="52"/>
      <c r="F16" s="52"/>
      <c r="G16" s="52"/>
      <c r="H16" s="52"/>
    </row>
    <row r="17" spans="1:1" ht="14.25">
      <c r="A17" s="50" t="s">
        <v>120</v>
      </c>
    </row>
    <row r="18" spans="1:1">
      <c r="A18" s="53" t="s">
        <v>121</v>
      </c>
    </row>
    <row r="19" spans="1:1">
      <c r="A19" s="54"/>
    </row>
    <row r="20" spans="1:1">
      <c r="A20" s="54"/>
    </row>
    <row r="21" spans="1:1">
      <c r="A21" s="54"/>
    </row>
    <row r="22" spans="1:1">
      <c r="A22" s="54"/>
    </row>
    <row r="23" spans="1:1">
      <c r="A23" s="54"/>
    </row>
    <row r="24" spans="1:1">
      <c r="A24" s="54"/>
    </row>
    <row r="25" spans="1:1">
      <c r="A25" s="54"/>
    </row>
    <row r="26" spans="1:1">
      <c r="A26" s="54"/>
    </row>
    <row r="27" spans="1:1">
      <c r="A27" s="54"/>
    </row>
    <row r="28" spans="1:1">
      <c r="A28" s="54"/>
    </row>
    <row r="29" spans="1:1">
      <c r="A29" s="54"/>
    </row>
    <row r="30" spans="1:1">
      <c r="A30" s="54"/>
    </row>
    <row r="31" spans="1:1">
      <c r="A31" s="53" t="s">
        <v>122</v>
      </c>
    </row>
    <row r="32" spans="1:1">
      <c r="A32" s="54"/>
    </row>
    <row r="33" spans="1:1">
      <c r="A33" s="54"/>
    </row>
    <row r="34" spans="1:1">
      <c r="A34" s="54"/>
    </row>
    <row r="35" spans="1:1">
      <c r="A35" s="54"/>
    </row>
    <row r="36" spans="1:1">
      <c r="A36" s="54"/>
    </row>
    <row r="37" spans="1:1">
      <c r="A37" s="54"/>
    </row>
    <row r="38" spans="1:1">
      <c r="A38" s="54"/>
    </row>
    <row r="39" spans="1:1">
      <c r="A39" s="55"/>
    </row>
    <row r="41" spans="1:1" ht="4.5" customHeight="1"/>
  </sheetData>
  <hyperlinks>
    <hyperlink ref="A7" r:id="rId1" xr:uid="{E9054639-D912-4C58-83C5-2D6891BAF48C}"/>
    <hyperlink ref="A6" r:id="rId2" display="https://www.sos.state.co.us/CCR/GenerateRulePdf.do?ruleVersionId=9541&amp;fileName=10%20CCR%202505-10%208.500" xr:uid="{CA9BD08C-4CF0-4911-BA0F-F620BE64D8A6}"/>
    <hyperlink ref="A17" r:id="rId3" display="https://hcpf.colorado.gov/provider-rates-fee-schedule" xr:uid="{B723210A-2DE8-4FEB-86FD-9E6A714C00FE}"/>
    <hyperlink ref="A11" r:id="rId4" display="https://www.cms.gov/medicare/medicaid-coordination/states/dcoumentation-matters-toolkit" xr:uid="{DE1A149D-90B0-42C5-B4D9-5DA66A6A5FDF}"/>
    <hyperlink ref="A12" r:id="rId5" display="https://www.hhs.gov/guidance/document/complying-medical-record-documentation-requirements-fact-sheet" xr:uid="{2502E55F-BCCD-413D-80BF-D62E3DFABA12}"/>
    <hyperlink ref="A13" r:id="rId6" display="https://www.aapc.com/resources/medical-auditing-frequently-asked-questions" xr:uid="{288D7733-8203-429A-A7D9-FE8F46B5D021}"/>
    <hyperlink ref="A2" r:id="rId7" display="https://www.rmhumanservices.org/for-providers/" xr:uid="{95521E76-B748-41F5-92EE-FAC1192FB430}"/>
  </hyperlinks>
  <pageMargins left="0.7" right="0.7" top="0.75" bottom="0.75" header="0.3" footer="0.3"/>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C1DC7EFEF3324DA6ED947F66A331BD" ma:contentTypeVersion="13" ma:contentTypeDescription="Create a new document." ma:contentTypeScope="" ma:versionID="2ef45437ea6b2c18c0cf94b561877125">
  <xsd:schema xmlns:xsd="http://www.w3.org/2001/XMLSchema" xmlns:xs="http://www.w3.org/2001/XMLSchema" xmlns:p="http://schemas.microsoft.com/office/2006/metadata/properties" xmlns:ns2="2441f5b1-69cd-4001-8dc6-93e2bb722da8" xmlns:ns3="db761a40-f6ca-455a-8ece-896444abe52e" targetNamespace="http://schemas.microsoft.com/office/2006/metadata/properties" ma:root="true" ma:fieldsID="58ffb6181ceb2bde14a2809fab431a11" ns2:_="" ns3:_="">
    <xsd:import namespace="2441f5b1-69cd-4001-8dc6-93e2bb722da8"/>
    <xsd:import namespace="db761a40-f6ca-455a-8ece-896444abe52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41f5b1-69cd-4001-8dc6-93e2bb722d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b761a40-f6ca-455a-8ece-896444abe52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EA349D-D96C-4087-B513-6BFB42DBCE6C}">
  <ds:schemaRefs>
    <ds:schemaRef ds:uri="http://schemas.microsoft.com/sharepoint/v3/contenttype/forms"/>
  </ds:schemaRefs>
</ds:datastoreItem>
</file>

<file path=customXml/itemProps2.xml><?xml version="1.0" encoding="utf-8"?>
<ds:datastoreItem xmlns:ds="http://schemas.openxmlformats.org/officeDocument/2006/customXml" ds:itemID="{9691A76E-C837-4898-AD7D-5CB8AF17F8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41f5b1-69cd-4001-8dc6-93e2bb722da8"/>
    <ds:schemaRef ds:uri="db761a40-f6ca-455a-8ece-896444abe5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005501-BF1A-4DF6-927E-3AEA4A4967B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Invoice</vt:lpstr>
      <vt:lpstr>Optimax Rates</vt:lpstr>
      <vt:lpstr>For Provider Use Only</vt:lpstr>
      <vt:lpstr>Drop Downs</vt:lpstr>
      <vt:lpstr>Service Definitions</vt:lpstr>
      <vt:lpstr>Additional Resources</vt:lpstr>
      <vt:lpstr>Invoice!Print_Area</vt:lpstr>
    </vt:vector>
  </TitlesOfParts>
  <Manager/>
  <Company>Denver Options,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MChambers</dc:creator>
  <cp:keywords/>
  <dc:description/>
  <cp:lastModifiedBy>Lindsey Hausman</cp:lastModifiedBy>
  <cp:revision/>
  <cp:lastPrinted>2024-12-06T19:06:20Z</cp:lastPrinted>
  <dcterms:created xsi:type="dcterms:W3CDTF">2004-08-09T15:26:42Z</dcterms:created>
  <dcterms:modified xsi:type="dcterms:W3CDTF">2026-07-22T20:12:01Z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0x010100C1C1DC7EFEF3324DA6ED947F66A331BD</vt:lpwstr>
  </property>
</Properties>
</file>